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<sst xmlns="http://schemas.openxmlformats.org/spreadsheetml/2006/main" count="139" uniqueCount="54">
  <si>
    <t xml:space="preserve">Тел.: +7 (831) 411-10-30  </t>
  </si>
  <si>
    <t>E-Mail.: info@wdm.su</t>
  </si>
  <si>
    <t xml:space="preserve">Сайт:  www.wdm.su </t>
  </si>
  <si>
    <t>Ремонтные и гидроизоляционные сухие смеси</t>
  </si>
  <si>
    <t>Розница</t>
  </si>
  <si>
    <t>Опт</t>
  </si>
  <si>
    <t xml:space="preserve">№ </t>
  </si>
  <si>
    <t>Наименование материала</t>
  </si>
  <si>
    <t xml:space="preserve">Упаковка </t>
  </si>
  <si>
    <t>Фасовка</t>
  </si>
  <si>
    <t>Скидка от розницы</t>
  </si>
  <si>
    <t>Тара</t>
  </si>
  <si>
    <t>Кг</t>
  </si>
  <si>
    <t>руб./уп.</t>
  </si>
  <si>
    <t>цена /кг</t>
  </si>
  <si>
    <t>%</t>
  </si>
  <si>
    <t>Гидро SM-2</t>
  </si>
  <si>
    <t>Безусадочная сухая смесь</t>
  </si>
  <si>
    <t>Мешок</t>
  </si>
  <si>
    <t>Гидро SM-3</t>
  </si>
  <si>
    <t>Высокопрочная сухая смесь</t>
  </si>
  <si>
    <t>Гидро SM-4</t>
  </si>
  <si>
    <t>Универсальная ремонтная сухая смесь армированная волокном</t>
  </si>
  <si>
    <t>Гидро SM-5</t>
  </si>
  <si>
    <t>Добавкая для бетонов и растворов (сухая смесь)</t>
  </si>
  <si>
    <t>Ведро</t>
  </si>
  <si>
    <t>Гидро SM-PLOMBA</t>
  </si>
  <si>
    <t>Сухая смесь для ликвидации активных течей</t>
  </si>
  <si>
    <t>Гидро SM-PRIME</t>
  </si>
  <si>
    <t>Универсальная цементно-полимерная сухая смесь</t>
  </si>
  <si>
    <t>Гидро SM-KLEY</t>
  </si>
  <si>
    <t>Высокоадгезионная водостойкая клеевая сухая смесь</t>
  </si>
  <si>
    <t>Гидро SM-SHPAT</t>
  </si>
  <si>
    <t>Водостойкая шпатлевочная сухая смесь</t>
  </si>
  <si>
    <t>Гидро SM-ULTRA</t>
  </si>
  <si>
    <t>Белая капиллярно-проникающая сухая смесь</t>
  </si>
  <si>
    <t>Гидро SM-EXTRA</t>
  </si>
  <si>
    <t>Капиллярно-проникающая водоостанавливающаясухая смесь</t>
  </si>
  <si>
    <t>Гидро SM-ACRIL</t>
  </si>
  <si>
    <t>Полимерная связующая жидкость</t>
  </si>
  <si>
    <t>канистра</t>
  </si>
  <si>
    <t>Гидро SM-PRIME+ACRIL</t>
  </si>
  <si>
    <t>Универсальный цементно-полимерный двухкомпонентный состав</t>
  </si>
  <si>
    <t>мешок + канистра</t>
  </si>
  <si>
    <t xml:space="preserve">Дилер 2 </t>
  </si>
  <si>
    <t xml:space="preserve">Дилер 1 </t>
  </si>
  <si>
    <t xml:space="preserve">Ваш менеджер: </t>
  </si>
  <si>
    <t>Действует с 01.01.2020г.                                                                                     Прайс-лист группы компаний WDM</t>
  </si>
  <si>
    <t>От 300 000 до 1000000 р.</t>
  </si>
  <si>
    <t>От 0 до 300 000 р.</t>
  </si>
  <si>
    <t>От 100000 до 2000000 р.</t>
  </si>
  <si>
    <t>От 2000000 р.</t>
  </si>
  <si>
    <t>ОТГРУЗКА  СО СКЛАДА МОСКВА - КЕТЧЕРСКАЯ</t>
  </si>
  <si>
    <t>ОТГРУЗКА  СО СКЛАДА НИЖНИЙ НОВГОРОД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</si>
</sst>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7" fillId="0" borderId="10" xfId="33" applyFont="1" applyBorder="1" applyAlignment="1">
      <alignment horizontal="center"/>
      <protection/>
    </xf>
    <xf numFmtId="0" fontId="7" fillId="0" borderId="10" xfId="33" applyFont="1" applyBorder="1" applyAlignment="1">
      <alignment vertic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vertical="center"/>
      <protection/>
    </xf>
    <xf numFmtId="0" fontId="4" fillId="0" borderId="10" xfId="33" applyFont="1" applyBorder="1" applyAlignment="1">
      <alignment wrapText="1"/>
      <protection/>
    </xf>
    <xf numFmtId="0" fontId="4" fillId="0" borderId="10" xfId="33" applyFont="1" applyBorder="1" applyAlignment="1">
      <alignment horizontal="left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2" fontId="4" fillId="0" borderId="10" xfId="33" applyNumberFormat="1" applyFont="1" applyBorder="1" applyAlignment="1">
      <alignment horizontal="center" vertical="center"/>
      <protection/>
    </xf>
    <xf numFmtId="2" fontId="4" fillId="0" borderId="12" xfId="33" applyNumberFormat="1" applyFont="1" applyBorder="1" applyAlignment="1">
      <alignment horizontal="center" vertical="center"/>
      <protection/>
    </xf>
    <xf numFmtId="1" fontId="4" fillId="0" borderId="13" xfId="33" applyNumberFormat="1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/>
      <protection/>
    </xf>
    <xf numFmtId="1" fontId="4" fillId="0" borderId="10" xfId="33" applyNumberFormat="1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left"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vertical="center"/>
      <protection/>
    </xf>
    <xf numFmtId="0" fontId="7" fillId="0" borderId="10" xfId="33" applyFont="1" applyBorder="1" applyAlignment="1">
      <alignment horizontal="center"/>
      <protection/>
    </xf>
    <xf numFmtId="0" fontId="4" fillId="0" borderId="10" xfId="33" applyFont="1" applyBorder="1" applyAlignment="1">
      <alignment horizontal="center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wrapText="1"/>
      <protection/>
    </xf>
    <xf numFmtId="0" fontId="8" fillId="0" borderId="11" xfId="33" applyFont="1" applyBorder="1" applyAlignment="1">
      <alignment horizontal="left" vertical="center"/>
      <protection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0" xfId="33" applyFont="1" applyBorder="1" applyAlignment="1">
      <alignment horizontal="center"/>
      <protection/>
    </xf>
    <xf numFmtId="0" fontId="6" fillId="0" borderId="10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/>
      <protection/>
    </xf>
    <xf numFmtId="0" fontId="6" fillId="0" borderId="14" xfId="33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2" fillId="0" borderId="11" xfId="33" applyFont="1" applyBorder="1" applyAlignment="1">
      <alignment horizontal="left" vertical="center" wrapText="1"/>
      <protection/>
    </xf>
    <xf numFmtId="0" fontId="2" fillId="0" borderId="14" xfId="33" applyFont="1" applyBorder="1" applyAlignment="1">
      <alignment horizontal="left" vertical="center" wrapText="1"/>
      <protection/>
    </xf>
    <xf numFmtId="0" fontId="2" fillId="0" borderId="13" xfId="33" applyFont="1" applyBorder="1" applyAlignment="1">
      <alignment horizontal="left" vertical="center" wrapText="1"/>
      <protection/>
    </xf>
    <xf numFmtId="0" fontId="1" fillId="0" borderId="15" xfId="33" applyFont="1" applyBorder="1" applyAlignment="1">
      <alignment horizontal="left" vertical="center" wrapText="1"/>
      <protection/>
    </xf>
    <xf numFmtId="0" fontId="3" fillId="0" borderId="16" xfId="33" applyFont="1" applyBorder="1" applyAlignment="1">
      <alignment horizontal="left" vertical="center" wrapText="1"/>
      <protection/>
    </xf>
    <xf numFmtId="0" fontId="3" fillId="0" borderId="17" xfId="33" applyFont="1" applyBorder="1" applyAlignment="1">
      <alignment horizontal="left" vertical="center" wrapText="1"/>
      <protection/>
    </xf>
    <xf numFmtId="0" fontId="3" fillId="0" borderId="18" xfId="33" applyFont="1" applyBorder="1" applyAlignment="1">
      <alignment horizontal="left" vertical="center" wrapText="1"/>
      <protection/>
    </xf>
    <xf numFmtId="0" fontId="1" fillId="0" borderId="19" xfId="33" applyFont="1" applyBorder="1" applyAlignment="1">
      <alignment horizontal="left" vertical="center" wrapText="1"/>
      <protection/>
    </xf>
    <xf numFmtId="0" fontId="4" fillId="0" borderId="20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4" fillId="0" borderId="21" xfId="33" applyFont="1" applyBorder="1" applyAlignment="1">
      <alignment horizontal="center" vertical="center" wrapText="1"/>
      <protection/>
    </xf>
    <xf numFmtId="0" fontId="4" fillId="0" borderId="22" xfId="33" applyFont="1" applyBorder="1" applyAlignment="1">
      <alignment horizontal="center" vertical="center" wrapText="1"/>
      <protection/>
    </xf>
    <xf numFmtId="0" fontId="4" fillId="0" borderId="23" xfId="33" applyFont="1" applyBorder="1" applyAlignment="1">
      <alignment horizontal="center" vertical="center" wrapText="1"/>
      <protection/>
    </xf>
    <xf numFmtId="0" fontId="4" fillId="0" borderId="24" xfId="33" applyFont="1" applyBorder="1" applyAlignment="1">
      <alignment horizontal="center" vertical="center" wrapText="1"/>
      <protection/>
    </xf>
    <xf numFmtId="0" fontId="1" fillId="0" borderId="25" xfId="33" applyFont="1" applyBorder="1" applyAlignment="1">
      <alignment horizontal="left" vertical="center"/>
      <protection/>
    </xf>
    <xf numFmtId="0" fontId="1" fillId="0" borderId="25" xfId="33" applyFont="1" applyBorder="1" applyAlignment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1</xdr:row>
      <xdr:rowOff>457200</xdr:rowOff>
    </xdr:from>
    <xdr:to>
      <xdr:col>16</xdr:col>
      <xdr:colOff>323850</xdr:colOff>
      <xdr:row>3</xdr:row>
      <xdr:rowOff>590550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57225"/>
          <a:ext cx="1962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7">
      <selection activeCell="A5" sqref="A5:R5"/>
    </sheetView>
  </sheetViews>
  <sheetFormatPr defaultColWidth="9.140625" defaultRowHeight="15"/>
  <cols>
    <col min="2" max="2" width="17.7109375" style="0" customWidth="1"/>
    <col min="4" max="4" width="38.7109375" style="0" customWidth="1"/>
    <col min="5" max="5" width="8.00390625" style="0" customWidth="1"/>
    <col min="6" max="6" width="3.7109375" style="0" customWidth="1"/>
    <col min="7" max="7" width="2.8515625" style="0" customWidth="1"/>
    <col min="10" max="10" width="9.57421875" style="0" customWidth="1"/>
    <col min="11" max="11" width="9.8515625" style="0" customWidth="1"/>
  </cols>
  <sheetData>
    <row r="1" spans="1:18" ht="15.75">
      <c r="A1" s="33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ht="41.2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 t="s">
        <v>46</v>
      </c>
      <c r="O2" s="38"/>
      <c r="P2" s="38"/>
      <c r="Q2" s="38"/>
      <c r="R2" s="39"/>
    </row>
    <row r="3" spans="1:18" ht="14.2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2"/>
      <c r="P3" s="42"/>
      <c r="Q3" s="42"/>
      <c r="R3" s="43"/>
    </row>
    <row r="4" spans="1:18" ht="48" customHeight="1">
      <c r="A4" s="47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4"/>
      <c r="O4" s="45"/>
      <c r="P4" s="45"/>
      <c r="Q4" s="45"/>
      <c r="R4" s="46"/>
    </row>
    <row r="5" spans="1:18" ht="15.75" customHeight="1">
      <c r="A5" s="25" t="s">
        <v>53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</row>
    <row r="6" spans="1:18" ht="15.75">
      <c r="A6" s="28" t="s">
        <v>3</v>
      </c>
      <c r="B6" s="28"/>
      <c r="C6" s="28"/>
      <c r="D6" s="28"/>
      <c r="E6" s="28"/>
      <c r="F6" s="28"/>
      <c r="G6" s="28"/>
      <c r="H6" s="29" t="s">
        <v>4</v>
      </c>
      <c r="I6" s="29"/>
      <c r="J6" s="30" t="s">
        <v>5</v>
      </c>
      <c r="K6" s="31"/>
      <c r="L6" s="32"/>
      <c r="M6" s="30" t="s">
        <v>44</v>
      </c>
      <c r="N6" s="31"/>
      <c r="O6" s="32"/>
      <c r="P6" s="30" t="s">
        <v>45</v>
      </c>
      <c r="Q6" s="31"/>
      <c r="R6" s="32"/>
    </row>
    <row r="7" spans="1:18" ht="24">
      <c r="A7" s="22" t="s">
        <v>6</v>
      </c>
      <c r="B7" s="21" t="s">
        <v>7</v>
      </c>
      <c r="C7" s="21"/>
      <c r="D7" s="21"/>
      <c r="E7" s="2" t="s">
        <v>8</v>
      </c>
      <c r="F7" s="23" t="s">
        <v>9</v>
      </c>
      <c r="G7" s="23"/>
      <c r="H7" s="24" t="s">
        <v>49</v>
      </c>
      <c r="I7" s="24"/>
      <c r="J7" s="24" t="s">
        <v>48</v>
      </c>
      <c r="K7" s="24"/>
      <c r="L7" s="3" t="s">
        <v>10</v>
      </c>
      <c r="M7" s="21" t="s">
        <v>50</v>
      </c>
      <c r="N7" s="21"/>
      <c r="O7" s="3" t="s">
        <v>10</v>
      </c>
      <c r="P7" s="21" t="s">
        <v>51</v>
      </c>
      <c r="Q7" s="21"/>
      <c r="R7" s="3" t="s">
        <v>10</v>
      </c>
    </row>
    <row r="8" spans="1:18" ht="15">
      <c r="A8" s="22"/>
      <c r="B8" s="21"/>
      <c r="C8" s="21"/>
      <c r="D8" s="21"/>
      <c r="E8" s="4" t="s">
        <v>11</v>
      </c>
      <c r="F8" s="21" t="s">
        <v>12</v>
      </c>
      <c r="G8" s="21"/>
      <c r="H8" s="11" t="s">
        <v>13</v>
      </c>
      <c r="I8" s="1" t="s">
        <v>14</v>
      </c>
      <c r="J8" s="5" t="s">
        <v>13</v>
      </c>
      <c r="K8" s="1" t="s">
        <v>14</v>
      </c>
      <c r="L8" s="1" t="s">
        <v>15</v>
      </c>
      <c r="M8" s="1" t="s">
        <v>13</v>
      </c>
      <c r="N8" s="1" t="s">
        <v>14</v>
      </c>
      <c r="O8" s="1" t="s">
        <v>15</v>
      </c>
      <c r="P8" s="1" t="s">
        <v>13</v>
      </c>
      <c r="Q8" s="1" t="s">
        <v>14</v>
      </c>
      <c r="R8" s="1" t="s">
        <v>15</v>
      </c>
    </row>
    <row r="9" spans="1:18" ht="15">
      <c r="A9" s="6">
        <v>1</v>
      </c>
      <c r="B9" s="7" t="s">
        <v>16</v>
      </c>
      <c r="C9" s="20" t="s">
        <v>17</v>
      </c>
      <c r="D9" s="20"/>
      <c r="E9" s="8" t="s">
        <v>18</v>
      </c>
      <c r="F9" s="19">
        <v>25</v>
      </c>
      <c r="G9" s="19"/>
      <c r="H9" s="12">
        <v>365</v>
      </c>
      <c r="I9" s="13">
        <f aca="true" t="shared" si="0" ref="I9:I21">H9/F9</f>
        <v>14.6</v>
      </c>
      <c r="J9" s="14">
        <v>300</v>
      </c>
      <c r="K9" s="13">
        <f>J9/F9</f>
        <v>12</v>
      </c>
      <c r="L9" s="15">
        <f>(I9-K9)/I9*100</f>
        <v>17.80821917808219</v>
      </c>
      <c r="M9" s="16">
        <v>280</v>
      </c>
      <c r="N9" s="13">
        <f>M9/F9</f>
        <v>11.2</v>
      </c>
      <c r="O9" s="17">
        <f>(I9-N9)/I9*100</f>
        <v>23.28767123287672</v>
      </c>
      <c r="P9" s="10">
        <v>262</v>
      </c>
      <c r="Q9" s="13">
        <f>P9/F9</f>
        <v>10.48</v>
      </c>
      <c r="R9" s="17">
        <f>(I9-Q9)/I9*100</f>
        <v>28.219178082191775</v>
      </c>
    </row>
    <row r="10" spans="1:18" ht="15">
      <c r="A10" s="6">
        <v>2</v>
      </c>
      <c r="B10" s="7" t="s">
        <v>19</v>
      </c>
      <c r="C10" s="20" t="s">
        <v>20</v>
      </c>
      <c r="D10" s="20"/>
      <c r="E10" s="8" t="s">
        <v>18</v>
      </c>
      <c r="F10" s="19">
        <v>25</v>
      </c>
      <c r="G10" s="19"/>
      <c r="H10" s="12">
        <v>375</v>
      </c>
      <c r="I10" s="13">
        <f t="shared" si="0"/>
        <v>15</v>
      </c>
      <c r="J10" s="14">
        <v>308</v>
      </c>
      <c r="K10" s="13">
        <f aca="true" t="shared" si="1" ref="K10:K21">J10/F10</f>
        <v>12.32</v>
      </c>
      <c r="L10" s="15">
        <f aca="true" t="shared" si="2" ref="L10:L21">(I10-K10)/I10*100</f>
        <v>17.866666666666664</v>
      </c>
      <c r="M10" s="16">
        <v>285</v>
      </c>
      <c r="N10" s="13">
        <f aca="true" t="shared" si="3" ref="N10:N21">M10/F10</f>
        <v>11.4</v>
      </c>
      <c r="O10" s="17">
        <f aca="true" t="shared" si="4" ref="O10:O21">(I10-N10)/I10*100</f>
        <v>23.999999999999996</v>
      </c>
      <c r="P10" s="10">
        <v>262</v>
      </c>
      <c r="Q10" s="13">
        <f aca="true" t="shared" si="5" ref="Q10:Q21">P10/F10</f>
        <v>10.48</v>
      </c>
      <c r="R10" s="17">
        <f aca="true" t="shared" si="6" ref="R10:R21">(I10-Q10)/I10*100</f>
        <v>30.13333333333333</v>
      </c>
    </row>
    <row r="11" spans="1:18" ht="15">
      <c r="A11" s="6">
        <v>3</v>
      </c>
      <c r="B11" s="7" t="s">
        <v>21</v>
      </c>
      <c r="C11" s="20" t="s">
        <v>22</v>
      </c>
      <c r="D11" s="20"/>
      <c r="E11" s="8" t="s">
        <v>18</v>
      </c>
      <c r="F11" s="19">
        <v>25</v>
      </c>
      <c r="G11" s="19"/>
      <c r="H11" s="12">
        <v>625</v>
      </c>
      <c r="I11" s="13">
        <f t="shared" si="0"/>
        <v>25</v>
      </c>
      <c r="J11" s="14">
        <v>515</v>
      </c>
      <c r="K11" s="13">
        <f t="shared" si="1"/>
        <v>20.6</v>
      </c>
      <c r="L11" s="15">
        <f t="shared" si="2"/>
        <v>17.599999999999994</v>
      </c>
      <c r="M11" s="16">
        <v>485</v>
      </c>
      <c r="N11" s="13">
        <f t="shared" si="3"/>
        <v>19.4</v>
      </c>
      <c r="O11" s="17">
        <f t="shared" si="4"/>
        <v>22.400000000000006</v>
      </c>
      <c r="P11" s="10">
        <v>460</v>
      </c>
      <c r="Q11" s="13">
        <f t="shared" si="5"/>
        <v>18.4</v>
      </c>
      <c r="R11" s="17">
        <f t="shared" si="6"/>
        <v>26.400000000000006</v>
      </c>
    </row>
    <row r="12" spans="1:18" ht="15">
      <c r="A12" s="6">
        <v>4</v>
      </c>
      <c r="B12" s="7" t="s">
        <v>23</v>
      </c>
      <c r="C12" s="20" t="s">
        <v>24</v>
      </c>
      <c r="D12" s="20"/>
      <c r="E12" s="8" t="s">
        <v>25</v>
      </c>
      <c r="F12" s="19">
        <v>10</v>
      </c>
      <c r="G12" s="19"/>
      <c r="H12" s="12">
        <v>1200</v>
      </c>
      <c r="I12" s="13">
        <f t="shared" si="0"/>
        <v>120</v>
      </c>
      <c r="J12" s="14">
        <v>980</v>
      </c>
      <c r="K12" s="13">
        <f t="shared" si="1"/>
        <v>98</v>
      </c>
      <c r="L12" s="15">
        <f t="shared" si="2"/>
        <v>18.333333333333332</v>
      </c>
      <c r="M12" s="16">
        <v>910</v>
      </c>
      <c r="N12" s="13">
        <f t="shared" si="3"/>
        <v>91</v>
      </c>
      <c r="O12" s="17">
        <f t="shared" si="4"/>
        <v>24.166666666666668</v>
      </c>
      <c r="P12" s="10">
        <v>840</v>
      </c>
      <c r="Q12" s="13">
        <f t="shared" si="5"/>
        <v>84</v>
      </c>
      <c r="R12" s="17">
        <f t="shared" si="6"/>
        <v>30</v>
      </c>
    </row>
    <row r="13" spans="1:18" ht="15">
      <c r="A13" s="19">
        <v>5</v>
      </c>
      <c r="B13" s="18" t="s">
        <v>26</v>
      </c>
      <c r="C13" s="18" t="s">
        <v>27</v>
      </c>
      <c r="D13" s="18"/>
      <c r="E13" s="8" t="s">
        <v>25</v>
      </c>
      <c r="F13" s="19">
        <v>15</v>
      </c>
      <c r="G13" s="19"/>
      <c r="H13" s="12">
        <v>1500</v>
      </c>
      <c r="I13" s="13">
        <f t="shared" si="0"/>
        <v>100</v>
      </c>
      <c r="J13" s="14">
        <v>1200</v>
      </c>
      <c r="K13" s="13">
        <f t="shared" si="1"/>
        <v>80</v>
      </c>
      <c r="L13" s="15">
        <f t="shared" si="2"/>
        <v>20</v>
      </c>
      <c r="M13" s="16">
        <v>1125</v>
      </c>
      <c r="N13" s="13">
        <f t="shared" si="3"/>
        <v>75</v>
      </c>
      <c r="O13" s="17">
        <f t="shared" si="4"/>
        <v>25</v>
      </c>
      <c r="P13" s="10">
        <v>1050</v>
      </c>
      <c r="Q13" s="13">
        <f t="shared" si="5"/>
        <v>70</v>
      </c>
      <c r="R13" s="17">
        <f t="shared" si="6"/>
        <v>30</v>
      </c>
    </row>
    <row r="14" spans="1:18" ht="15">
      <c r="A14" s="19"/>
      <c r="B14" s="18"/>
      <c r="C14" s="18"/>
      <c r="D14" s="18"/>
      <c r="E14" s="8" t="s">
        <v>25</v>
      </c>
      <c r="F14" s="19">
        <v>3</v>
      </c>
      <c r="G14" s="19"/>
      <c r="H14" s="12">
        <v>330</v>
      </c>
      <c r="I14" s="13">
        <f t="shared" si="0"/>
        <v>110</v>
      </c>
      <c r="J14" s="14">
        <v>264</v>
      </c>
      <c r="K14" s="13">
        <f t="shared" si="1"/>
        <v>88</v>
      </c>
      <c r="L14" s="15">
        <f t="shared" si="2"/>
        <v>20</v>
      </c>
      <c r="M14" s="16">
        <v>247.5</v>
      </c>
      <c r="N14" s="13">
        <f t="shared" si="3"/>
        <v>82.5</v>
      </c>
      <c r="O14" s="17">
        <f t="shared" si="4"/>
        <v>25</v>
      </c>
      <c r="P14" s="10">
        <v>231</v>
      </c>
      <c r="Q14" s="13">
        <f t="shared" si="5"/>
        <v>77</v>
      </c>
      <c r="R14" s="17">
        <f t="shared" si="6"/>
        <v>30</v>
      </c>
    </row>
    <row r="15" spans="1:18" ht="15">
      <c r="A15" s="6">
        <v>6</v>
      </c>
      <c r="B15" s="7" t="s">
        <v>28</v>
      </c>
      <c r="C15" s="20" t="s">
        <v>29</v>
      </c>
      <c r="D15" s="20"/>
      <c r="E15" s="8" t="s">
        <v>18</v>
      </c>
      <c r="F15" s="19">
        <v>25</v>
      </c>
      <c r="G15" s="19"/>
      <c r="H15" s="12">
        <v>800</v>
      </c>
      <c r="I15" s="13">
        <f t="shared" si="0"/>
        <v>32</v>
      </c>
      <c r="J15" s="14">
        <v>665</v>
      </c>
      <c r="K15" s="13">
        <f t="shared" si="1"/>
        <v>26.6</v>
      </c>
      <c r="L15" s="15">
        <f t="shared" si="2"/>
        <v>16.874999999999996</v>
      </c>
      <c r="M15" s="16">
        <v>640</v>
      </c>
      <c r="N15" s="13">
        <f t="shared" si="3"/>
        <v>25.6</v>
      </c>
      <c r="O15" s="17">
        <f t="shared" si="4"/>
        <v>19.999999999999996</v>
      </c>
      <c r="P15" s="10">
        <v>615</v>
      </c>
      <c r="Q15" s="13">
        <f t="shared" si="5"/>
        <v>24.6</v>
      </c>
      <c r="R15" s="17">
        <f t="shared" si="6"/>
        <v>23.124999999999996</v>
      </c>
    </row>
    <row r="16" spans="1:18" ht="15">
      <c r="A16" s="6">
        <v>7</v>
      </c>
      <c r="B16" s="7" t="s">
        <v>30</v>
      </c>
      <c r="C16" s="20" t="s">
        <v>31</v>
      </c>
      <c r="D16" s="20"/>
      <c r="E16" s="8" t="s">
        <v>18</v>
      </c>
      <c r="F16" s="19">
        <v>25</v>
      </c>
      <c r="G16" s="19"/>
      <c r="H16" s="12">
        <v>800</v>
      </c>
      <c r="I16" s="13">
        <f t="shared" si="0"/>
        <v>32</v>
      </c>
      <c r="J16" s="14">
        <v>665</v>
      </c>
      <c r="K16" s="13">
        <f t="shared" si="1"/>
        <v>26.6</v>
      </c>
      <c r="L16" s="15">
        <f t="shared" si="2"/>
        <v>16.874999999999996</v>
      </c>
      <c r="M16" s="16">
        <v>640</v>
      </c>
      <c r="N16" s="13">
        <f t="shared" si="3"/>
        <v>25.6</v>
      </c>
      <c r="O16" s="17">
        <f t="shared" si="4"/>
        <v>19.999999999999996</v>
      </c>
      <c r="P16" s="10">
        <v>615</v>
      </c>
      <c r="Q16" s="13">
        <f t="shared" si="5"/>
        <v>24.6</v>
      </c>
      <c r="R16" s="17">
        <f t="shared" si="6"/>
        <v>23.124999999999996</v>
      </c>
    </row>
    <row r="17" spans="1:18" ht="15">
      <c r="A17" s="6">
        <v>8</v>
      </c>
      <c r="B17" s="7" t="s">
        <v>32</v>
      </c>
      <c r="C17" s="20" t="s">
        <v>33</v>
      </c>
      <c r="D17" s="20"/>
      <c r="E17" s="8" t="s">
        <v>18</v>
      </c>
      <c r="F17" s="19">
        <v>25</v>
      </c>
      <c r="G17" s="19"/>
      <c r="H17" s="12">
        <v>800</v>
      </c>
      <c r="I17" s="13">
        <f t="shared" si="0"/>
        <v>32</v>
      </c>
      <c r="J17" s="14">
        <v>665</v>
      </c>
      <c r="K17" s="13">
        <f t="shared" si="1"/>
        <v>26.6</v>
      </c>
      <c r="L17" s="15">
        <f t="shared" si="2"/>
        <v>16.874999999999996</v>
      </c>
      <c r="M17" s="16">
        <v>640</v>
      </c>
      <c r="N17" s="13">
        <f t="shared" si="3"/>
        <v>25.6</v>
      </c>
      <c r="O17" s="17">
        <f t="shared" si="4"/>
        <v>19.999999999999996</v>
      </c>
      <c r="P17" s="10">
        <v>615</v>
      </c>
      <c r="Q17" s="13">
        <f t="shared" si="5"/>
        <v>24.6</v>
      </c>
      <c r="R17" s="17">
        <f t="shared" si="6"/>
        <v>23.124999999999996</v>
      </c>
    </row>
    <row r="18" spans="1:18" ht="15">
      <c r="A18" s="6">
        <v>9</v>
      </c>
      <c r="B18" s="7" t="s">
        <v>34</v>
      </c>
      <c r="C18" s="20" t="s">
        <v>35</v>
      </c>
      <c r="D18" s="20"/>
      <c r="E18" s="8" t="s">
        <v>25</v>
      </c>
      <c r="F18" s="19">
        <v>25</v>
      </c>
      <c r="G18" s="19"/>
      <c r="H18" s="12">
        <v>3750</v>
      </c>
      <c r="I18" s="13">
        <f t="shared" si="0"/>
        <v>150</v>
      </c>
      <c r="J18" s="14">
        <v>2500</v>
      </c>
      <c r="K18" s="13">
        <f t="shared" si="1"/>
        <v>100</v>
      </c>
      <c r="L18" s="15">
        <f t="shared" si="2"/>
        <v>33.33333333333333</v>
      </c>
      <c r="M18" s="16">
        <v>2250</v>
      </c>
      <c r="N18" s="13">
        <f t="shared" si="3"/>
        <v>90</v>
      </c>
      <c r="O18" s="17">
        <f t="shared" si="4"/>
        <v>40</v>
      </c>
      <c r="P18" s="10">
        <v>1875</v>
      </c>
      <c r="Q18" s="13">
        <f t="shared" si="5"/>
        <v>75</v>
      </c>
      <c r="R18" s="17">
        <f t="shared" si="6"/>
        <v>50</v>
      </c>
    </row>
    <row r="19" spans="1:18" ht="15">
      <c r="A19" s="6">
        <v>10</v>
      </c>
      <c r="B19" s="7" t="s">
        <v>36</v>
      </c>
      <c r="C19" s="20" t="s">
        <v>37</v>
      </c>
      <c r="D19" s="20"/>
      <c r="E19" s="8" t="s">
        <v>18</v>
      </c>
      <c r="F19" s="19">
        <v>25</v>
      </c>
      <c r="G19" s="19"/>
      <c r="H19" s="12">
        <v>1500</v>
      </c>
      <c r="I19" s="13">
        <f t="shared" si="0"/>
        <v>60</v>
      </c>
      <c r="J19" s="14">
        <v>1225</v>
      </c>
      <c r="K19" s="13">
        <f t="shared" si="1"/>
        <v>49</v>
      </c>
      <c r="L19" s="15">
        <f t="shared" si="2"/>
        <v>18.333333333333332</v>
      </c>
      <c r="M19" s="16">
        <v>1140</v>
      </c>
      <c r="N19" s="13">
        <f t="shared" si="3"/>
        <v>45.6</v>
      </c>
      <c r="O19" s="17">
        <f t="shared" si="4"/>
        <v>23.999999999999996</v>
      </c>
      <c r="P19" s="10">
        <v>1050</v>
      </c>
      <c r="Q19" s="13">
        <f t="shared" si="5"/>
        <v>42</v>
      </c>
      <c r="R19" s="17">
        <f t="shared" si="6"/>
        <v>30</v>
      </c>
    </row>
    <row r="20" spans="1:18" ht="15">
      <c r="A20" s="6">
        <v>11</v>
      </c>
      <c r="B20" s="7" t="s">
        <v>38</v>
      </c>
      <c r="C20" s="20" t="s">
        <v>39</v>
      </c>
      <c r="D20" s="20"/>
      <c r="E20" s="8" t="s">
        <v>40</v>
      </c>
      <c r="F20" s="19">
        <v>10</v>
      </c>
      <c r="G20" s="19"/>
      <c r="H20" s="12">
        <v>3300</v>
      </c>
      <c r="I20" s="13">
        <f t="shared" si="0"/>
        <v>330</v>
      </c>
      <c r="J20" s="14">
        <v>2480</v>
      </c>
      <c r="K20" s="13">
        <f t="shared" si="1"/>
        <v>248</v>
      </c>
      <c r="L20" s="15">
        <f t="shared" si="2"/>
        <v>24.848484848484848</v>
      </c>
      <c r="M20" s="16">
        <v>2145</v>
      </c>
      <c r="N20" s="13">
        <f t="shared" si="3"/>
        <v>214.5</v>
      </c>
      <c r="O20" s="17">
        <f t="shared" si="4"/>
        <v>35</v>
      </c>
      <c r="P20" s="10">
        <v>1800</v>
      </c>
      <c r="Q20" s="13">
        <f t="shared" si="5"/>
        <v>180</v>
      </c>
      <c r="R20" s="17">
        <f t="shared" si="6"/>
        <v>45.45454545454545</v>
      </c>
    </row>
    <row r="21" spans="1:18" ht="23.25">
      <c r="A21" s="6">
        <v>12</v>
      </c>
      <c r="B21" s="9" t="s">
        <v>41</v>
      </c>
      <c r="C21" s="18" t="s">
        <v>42</v>
      </c>
      <c r="D21" s="18"/>
      <c r="E21" s="8" t="s">
        <v>43</v>
      </c>
      <c r="F21" s="19">
        <v>35</v>
      </c>
      <c r="G21" s="19"/>
      <c r="H21" s="12">
        <v>3990</v>
      </c>
      <c r="I21" s="13">
        <f t="shared" si="0"/>
        <v>114</v>
      </c>
      <c r="J21" s="14">
        <v>3010</v>
      </c>
      <c r="K21" s="13">
        <f t="shared" si="1"/>
        <v>86</v>
      </c>
      <c r="L21" s="15">
        <f t="shared" si="2"/>
        <v>24.561403508771928</v>
      </c>
      <c r="M21" s="16">
        <v>2590</v>
      </c>
      <c r="N21" s="13">
        <f t="shared" si="3"/>
        <v>74</v>
      </c>
      <c r="O21" s="17">
        <f t="shared" si="4"/>
        <v>35.08771929824561</v>
      </c>
      <c r="P21" s="10">
        <v>2170</v>
      </c>
      <c r="Q21" s="13">
        <f t="shared" si="5"/>
        <v>62</v>
      </c>
      <c r="R21" s="17">
        <f t="shared" si="6"/>
        <v>45.614035087719294</v>
      </c>
    </row>
    <row r="22" spans="1:18" ht="15">
      <c r="A22" s="25" t="s">
        <v>52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</row>
    <row r="23" spans="1:18" ht="15.75">
      <c r="A23" s="28" t="s">
        <v>3</v>
      </c>
      <c r="B23" s="28"/>
      <c r="C23" s="28"/>
      <c r="D23" s="28"/>
      <c r="E23" s="28"/>
      <c r="F23" s="28"/>
      <c r="G23" s="28"/>
      <c r="H23" s="29" t="s">
        <v>4</v>
      </c>
      <c r="I23" s="29"/>
      <c r="J23" s="30" t="s">
        <v>5</v>
      </c>
      <c r="K23" s="31"/>
      <c r="L23" s="32"/>
      <c r="M23" s="30" t="s">
        <v>44</v>
      </c>
      <c r="N23" s="31"/>
      <c r="O23" s="32"/>
      <c r="P23" s="30" t="s">
        <v>45</v>
      </c>
      <c r="Q23" s="31"/>
      <c r="R23" s="32"/>
    </row>
    <row r="24" spans="1:18" ht="24">
      <c r="A24" s="22" t="s">
        <v>6</v>
      </c>
      <c r="B24" s="21" t="s">
        <v>7</v>
      </c>
      <c r="C24" s="21"/>
      <c r="D24" s="21"/>
      <c r="E24" s="2" t="s">
        <v>8</v>
      </c>
      <c r="F24" s="23" t="s">
        <v>9</v>
      </c>
      <c r="G24" s="23"/>
      <c r="H24" s="24" t="s">
        <v>49</v>
      </c>
      <c r="I24" s="24"/>
      <c r="J24" s="24" t="s">
        <v>48</v>
      </c>
      <c r="K24" s="24"/>
      <c r="L24" s="3" t="s">
        <v>10</v>
      </c>
      <c r="M24" s="21" t="s">
        <v>50</v>
      </c>
      <c r="N24" s="21"/>
      <c r="O24" s="3" t="s">
        <v>10</v>
      </c>
      <c r="P24" s="21" t="s">
        <v>51</v>
      </c>
      <c r="Q24" s="21"/>
      <c r="R24" s="3" t="s">
        <v>10</v>
      </c>
    </row>
    <row r="25" spans="1:18" ht="15">
      <c r="A25" s="22"/>
      <c r="B25" s="21"/>
      <c r="C25" s="21"/>
      <c r="D25" s="21"/>
      <c r="E25" s="4" t="s">
        <v>11</v>
      </c>
      <c r="F25" s="21" t="s">
        <v>12</v>
      </c>
      <c r="G25" s="21"/>
      <c r="H25" s="11" t="s">
        <v>13</v>
      </c>
      <c r="I25" s="1" t="s">
        <v>14</v>
      </c>
      <c r="J25" s="5" t="s">
        <v>13</v>
      </c>
      <c r="K25" s="1" t="s">
        <v>14</v>
      </c>
      <c r="L25" s="1" t="s">
        <v>15</v>
      </c>
      <c r="M25" s="1" t="s">
        <v>13</v>
      </c>
      <c r="N25" s="1" t="s">
        <v>14</v>
      </c>
      <c r="O25" s="1" t="s">
        <v>15</v>
      </c>
      <c r="P25" s="1" t="s">
        <v>13</v>
      </c>
      <c r="Q25" s="1" t="s">
        <v>14</v>
      </c>
      <c r="R25" s="1" t="s">
        <v>15</v>
      </c>
    </row>
    <row r="26" spans="1:18" ht="15">
      <c r="A26" s="6">
        <v>1</v>
      </c>
      <c r="B26" s="7" t="s">
        <v>16</v>
      </c>
      <c r="C26" s="20" t="s">
        <v>17</v>
      </c>
      <c r="D26" s="20"/>
      <c r="E26" s="8" t="s">
        <v>18</v>
      </c>
      <c r="F26" s="19">
        <v>25</v>
      </c>
      <c r="G26" s="19"/>
      <c r="H26" s="12">
        <v>365</v>
      </c>
      <c r="I26" s="13">
        <f aca="true" t="shared" si="7" ref="I26:I38">H26/F26</f>
        <v>14.6</v>
      </c>
      <c r="J26" s="14">
        <f>K26*F26</f>
        <v>362.5</v>
      </c>
      <c r="K26" s="13">
        <f>K9+2.5</f>
        <v>14.5</v>
      </c>
      <c r="L26" s="15">
        <f>(I26-K26)/I26*100</f>
        <v>0.6849315068493127</v>
      </c>
      <c r="M26" s="16">
        <f>N26*F26</f>
        <v>355</v>
      </c>
      <c r="N26" s="13">
        <f>N9+3</f>
        <v>14.2</v>
      </c>
      <c r="O26" s="17">
        <f>(I26-N26)/I26*100</f>
        <v>2.739726027397263</v>
      </c>
      <c r="P26" s="10">
        <f>Q26*F26</f>
        <v>337</v>
      </c>
      <c r="Q26" s="13">
        <f>Q9+3</f>
        <v>13.48</v>
      </c>
      <c r="R26" s="17">
        <f>(I26-Q26)/I26*100</f>
        <v>7.671232876712324</v>
      </c>
    </row>
    <row r="27" spans="1:18" ht="15">
      <c r="A27" s="6">
        <v>2</v>
      </c>
      <c r="B27" s="7" t="s">
        <v>19</v>
      </c>
      <c r="C27" s="20" t="s">
        <v>20</v>
      </c>
      <c r="D27" s="20"/>
      <c r="E27" s="8" t="s">
        <v>18</v>
      </c>
      <c r="F27" s="19">
        <v>25</v>
      </c>
      <c r="G27" s="19"/>
      <c r="H27" s="12">
        <v>375</v>
      </c>
      <c r="I27" s="13">
        <f t="shared" si="7"/>
        <v>15</v>
      </c>
      <c r="J27" s="14">
        <f aca="true" t="shared" si="8" ref="J27:J38">K27*F27</f>
        <v>370.5</v>
      </c>
      <c r="K27" s="13">
        <f>K10+2.5</f>
        <v>14.82</v>
      </c>
      <c r="L27" s="15">
        <f aca="true" t="shared" si="9" ref="L27:L38">(I27-K27)/I27*100</f>
        <v>1.1999999999999982</v>
      </c>
      <c r="M27" s="16">
        <f aca="true" t="shared" si="10" ref="M27:M38">N27*F27</f>
        <v>360</v>
      </c>
      <c r="N27" s="13">
        <f>N10+3</f>
        <v>14.4</v>
      </c>
      <c r="O27" s="17">
        <f aca="true" t="shared" si="11" ref="O27:O38">(I27-N27)/I27*100</f>
        <v>3.9999999999999973</v>
      </c>
      <c r="P27" s="10">
        <f aca="true" t="shared" si="12" ref="P27:P38">Q27*F27</f>
        <v>337</v>
      </c>
      <c r="Q27" s="13">
        <f>Q10+3</f>
        <v>13.48</v>
      </c>
      <c r="R27" s="17">
        <f aca="true" t="shared" si="13" ref="R27:R38">(I27-Q27)/I27*100</f>
        <v>10.133333333333331</v>
      </c>
    </row>
    <row r="28" spans="1:18" ht="15">
      <c r="A28" s="6">
        <v>3</v>
      </c>
      <c r="B28" s="7" t="s">
        <v>21</v>
      </c>
      <c r="C28" s="20" t="s">
        <v>22</v>
      </c>
      <c r="D28" s="20"/>
      <c r="E28" s="8" t="s">
        <v>18</v>
      </c>
      <c r="F28" s="19">
        <v>25</v>
      </c>
      <c r="G28" s="19"/>
      <c r="H28" s="12">
        <v>625</v>
      </c>
      <c r="I28" s="13">
        <f t="shared" si="7"/>
        <v>25</v>
      </c>
      <c r="J28" s="14">
        <f t="shared" si="8"/>
        <v>615</v>
      </c>
      <c r="K28" s="13">
        <f>K11+4</f>
        <v>24.6</v>
      </c>
      <c r="L28" s="15">
        <f t="shared" si="9"/>
        <v>1.5999999999999945</v>
      </c>
      <c r="M28" s="16">
        <f t="shared" si="10"/>
        <v>585</v>
      </c>
      <c r="N28" s="13">
        <f>N11+4</f>
        <v>23.4</v>
      </c>
      <c r="O28" s="17">
        <f t="shared" si="11"/>
        <v>6.400000000000006</v>
      </c>
      <c r="P28" s="10">
        <f t="shared" si="12"/>
        <v>560</v>
      </c>
      <c r="Q28" s="13">
        <f>Q11+4</f>
        <v>22.4</v>
      </c>
      <c r="R28" s="17">
        <f t="shared" si="13"/>
        <v>10.400000000000006</v>
      </c>
    </row>
    <row r="29" spans="1:18" ht="15">
      <c r="A29" s="6">
        <v>4</v>
      </c>
      <c r="B29" s="7" t="s">
        <v>23</v>
      </c>
      <c r="C29" s="20" t="s">
        <v>24</v>
      </c>
      <c r="D29" s="20"/>
      <c r="E29" s="8" t="s">
        <v>25</v>
      </c>
      <c r="F29" s="19">
        <v>10</v>
      </c>
      <c r="G29" s="19"/>
      <c r="H29" s="12">
        <v>1200</v>
      </c>
      <c r="I29" s="13">
        <f t="shared" si="7"/>
        <v>120</v>
      </c>
      <c r="J29" s="14">
        <f t="shared" si="8"/>
        <v>1040</v>
      </c>
      <c r="K29" s="13">
        <f>K12+6</f>
        <v>104</v>
      </c>
      <c r="L29" s="15">
        <f t="shared" si="9"/>
        <v>13.333333333333334</v>
      </c>
      <c r="M29" s="16">
        <f t="shared" si="10"/>
        <v>970</v>
      </c>
      <c r="N29" s="13">
        <f>N12+6</f>
        <v>97</v>
      </c>
      <c r="O29" s="17">
        <f t="shared" si="11"/>
        <v>19.166666666666668</v>
      </c>
      <c r="P29" s="10">
        <f t="shared" si="12"/>
        <v>900</v>
      </c>
      <c r="Q29" s="13">
        <f>Q12+6</f>
        <v>90</v>
      </c>
      <c r="R29" s="17">
        <f t="shared" si="13"/>
        <v>25</v>
      </c>
    </row>
    <row r="30" spans="1:18" ht="15">
      <c r="A30" s="19">
        <v>5</v>
      </c>
      <c r="B30" s="18" t="s">
        <v>26</v>
      </c>
      <c r="C30" s="18" t="s">
        <v>27</v>
      </c>
      <c r="D30" s="18"/>
      <c r="E30" s="8" t="s">
        <v>25</v>
      </c>
      <c r="F30" s="19">
        <v>15</v>
      </c>
      <c r="G30" s="19"/>
      <c r="H30" s="12">
        <v>1500</v>
      </c>
      <c r="I30" s="13">
        <f t="shared" si="7"/>
        <v>100</v>
      </c>
      <c r="J30" s="14">
        <f t="shared" si="8"/>
        <v>1290</v>
      </c>
      <c r="K30" s="13">
        <f>K13+6</f>
        <v>86</v>
      </c>
      <c r="L30" s="15">
        <f t="shared" si="9"/>
        <v>14.000000000000002</v>
      </c>
      <c r="M30" s="16">
        <f t="shared" si="10"/>
        <v>1215</v>
      </c>
      <c r="N30" s="13">
        <f>N13+6</f>
        <v>81</v>
      </c>
      <c r="O30" s="17">
        <f t="shared" si="11"/>
        <v>19</v>
      </c>
      <c r="P30" s="10">
        <f t="shared" si="12"/>
        <v>1140</v>
      </c>
      <c r="Q30" s="13">
        <f>Q13+6</f>
        <v>76</v>
      </c>
      <c r="R30" s="17">
        <f t="shared" si="13"/>
        <v>24</v>
      </c>
    </row>
    <row r="31" spans="1:18" ht="15">
      <c r="A31" s="19"/>
      <c r="B31" s="18"/>
      <c r="C31" s="18"/>
      <c r="D31" s="18"/>
      <c r="E31" s="8" t="s">
        <v>25</v>
      </c>
      <c r="F31" s="19">
        <v>3</v>
      </c>
      <c r="G31" s="19"/>
      <c r="H31" s="12">
        <v>330</v>
      </c>
      <c r="I31" s="13">
        <f t="shared" si="7"/>
        <v>110</v>
      </c>
      <c r="J31" s="14">
        <f t="shared" si="8"/>
        <v>282</v>
      </c>
      <c r="K31" s="13">
        <f>K14+6</f>
        <v>94</v>
      </c>
      <c r="L31" s="15">
        <f t="shared" si="9"/>
        <v>14.545454545454545</v>
      </c>
      <c r="M31" s="16">
        <f t="shared" si="10"/>
        <v>265.5</v>
      </c>
      <c r="N31" s="13">
        <f>N14+6</f>
        <v>88.5</v>
      </c>
      <c r="O31" s="17">
        <f t="shared" si="11"/>
        <v>19.545454545454547</v>
      </c>
      <c r="P31" s="10">
        <f t="shared" si="12"/>
        <v>249</v>
      </c>
      <c r="Q31" s="13">
        <f>Q14+6</f>
        <v>83</v>
      </c>
      <c r="R31" s="17">
        <f t="shared" si="13"/>
        <v>24.545454545454547</v>
      </c>
    </row>
    <row r="32" spans="1:18" ht="15">
      <c r="A32" s="6">
        <v>6</v>
      </c>
      <c r="B32" s="7" t="s">
        <v>28</v>
      </c>
      <c r="C32" s="20" t="s">
        <v>29</v>
      </c>
      <c r="D32" s="20"/>
      <c r="E32" s="8" t="s">
        <v>18</v>
      </c>
      <c r="F32" s="19">
        <v>25</v>
      </c>
      <c r="G32" s="19"/>
      <c r="H32" s="12">
        <v>800</v>
      </c>
      <c r="I32" s="13">
        <f t="shared" si="7"/>
        <v>32</v>
      </c>
      <c r="J32" s="14">
        <f t="shared" si="8"/>
        <v>765</v>
      </c>
      <c r="K32" s="13">
        <f>K15+4</f>
        <v>30.6</v>
      </c>
      <c r="L32" s="15">
        <f t="shared" si="9"/>
        <v>4.374999999999996</v>
      </c>
      <c r="M32" s="16">
        <f t="shared" si="10"/>
        <v>740</v>
      </c>
      <c r="N32" s="13">
        <f>N15+4</f>
        <v>29.6</v>
      </c>
      <c r="O32" s="17">
        <f t="shared" si="11"/>
        <v>7.499999999999996</v>
      </c>
      <c r="P32" s="10">
        <f t="shared" si="12"/>
        <v>715</v>
      </c>
      <c r="Q32" s="13">
        <f>Q15+4</f>
        <v>28.6</v>
      </c>
      <c r="R32" s="17">
        <f t="shared" si="13"/>
        <v>10.624999999999996</v>
      </c>
    </row>
    <row r="33" spans="1:18" ht="15">
      <c r="A33" s="6">
        <v>7</v>
      </c>
      <c r="B33" s="7" t="s">
        <v>30</v>
      </c>
      <c r="C33" s="20" t="s">
        <v>31</v>
      </c>
      <c r="D33" s="20"/>
      <c r="E33" s="8" t="s">
        <v>18</v>
      </c>
      <c r="F33" s="19">
        <v>25</v>
      </c>
      <c r="G33" s="19"/>
      <c r="H33" s="12">
        <v>800</v>
      </c>
      <c r="I33" s="13">
        <f t="shared" si="7"/>
        <v>32</v>
      </c>
      <c r="J33" s="14">
        <f t="shared" si="8"/>
        <v>765</v>
      </c>
      <c r="K33" s="13">
        <f>K16+4</f>
        <v>30.6</v>
      </c>
      <c r="L33" s="15">
        <f t="shared" si="9"/>
        <v>4.374999999999996</v>
      </c>
      <c r="M33" s="16">
        <f t="shared" si="10"/>
        <v>740</v>
      </c>
      <c r="N33" s="13">
        <f>N16+4</f>
        <v>29.6</v>
      </c>
      <c r="O33" s="17">
        <f t="shared" si="11"/>
        <v>7.499999999999996</v>
      </c>
      <c r="P33" s="10">
        <f t="shared" si="12"/>
        <v>715</v>
      </c>
      <c r="Q33" s="13">
        <f>Q16+4</f>
        <v>28.6</v>
      </c>
      <c r="R33" s="17">
        <f t="shared" si="13"/>
        <v>10.624999999999996</v>
      </c>
    </row>
    <row r="34" spans="1:18" ht="15">
      <c r="A34" s="6">
        <v>8</v>
      </c>
      <c r="B34" s="7" t="s">
        <v>32</v>
      </c>
      <c r="C34" s="20" t="s">
        <v>33</v>
      </c>
      <c r="D34" s="20"/>
      <c r="E34" s="8" t="s">
        <v>18</v>
      </c>
      <c r="F34" s="19">
        <v>25</v>
      </c>
      <c r="G34" s="19"/>
      <c r="H34" s="12">
        <v>800</v>
      </c>
      <c r="I34" s="13">
        <f t="shared" si="7"/>
        <v>32</v>
      </c>
      <c r="J34" s="14">
        <f t="shared" si="8"/>
        <v>765</v>
      </c>
      <c r="K34" s="13">
        <f>K17+4</f>
        <v>30.6</v>
      </c>
      <c r="L34" s="15">
        <f t="shared" si="9"/>
        <v>4.374999999999996</v>
      </c>
      <c r="M34" s="16">
        <f t="shared" si="10"/>
        <v>740</v>
      </c>
      <c r="N34" s="13">
        <f>N17+4</f>
        <v>29.6</v>
      </c>
      <c r="O34" s="17">
        <f t="shared" si="11"/>
        <v>7.499999999999996</v>
      </c>
      <c r="P34" s="10">
        <f t="shared" si="12"/>
        <v>715</v>
      </c>
      <c r="Q34" s="13">
        <f>Q17+4</f>
        <v>28.6</v>
      </c>
      <c r="R34" s="17">
        <f t="shared" si="13"/>
        <v>10.624999999999996</v>
      </c>
    </row>
    <row r="35" spans="1:18" ht="15">
      <c r="A35" s="6">
        <v>9</v>
      </c>
      <c r="B35" s="7" t="s">
        <v>34</v>
      </c>
      <c r="C35" s="20" t="s">
        <v>35</v>
      </c>
      <c r="D35" s="20"/>
      <c r="E35" s="8" t="s">
        <v>25</v>
      </c>
      <c r="F35" s="19">
        <v>25</v>
      </c>
      <c r="G35" s="19"/>
      <c r="H35" s="12">
        <v>3750</v>
      </c>
      <c r="I35" s="13">
        <f t="shared" si="7"/>
        <v>150</v>
      </c>
      <c r="J35" s="14">
        <f t="shared" si="8"/>
        <v>2750</v>
      </c>
      <c r="K35" s="13">
        <f>K18+10</f>
        <v>110</v>
      </c>
      <c r="L35" s="15">
        <f t="shared" si="9"/>
        <v>26.666666666666668</v>
      </c>
      <c r="M35" s="16">
        <f t="shared" si="10"/>
        <v>2500</v>
      </c>
      <c r="N35" s="13">
        <f>N18+10</f>
        <v>100</v>
      </c>
      <c r="O35" s="17">
        <f t="shared" si="11"/>
        <v>33.33333333333333</v>
      </c>
      <c r="P35" s="10">
        <f t="shared" si="12"/>
        <v>2125</v>
      </c>
      <c r="Q35" s="13">
        <f>Q18+10</f>
        <v>85</v>
      </c>
      <c r="R35" s="17">
        <f t="shared" si="13"/>
        <v>43.333333333333336</v>
      </c>
    </row>
    <row r="36" spans="1:18" ht="15">
      <c r="A36" s="6">
        <v>10</v>
      </c>
      <c r="B36" s="7" t="s">
        <v>36</v>
      </c>
      <c r="C36" s="20" t="s">
        <v>37</v>
      </c>
      <c r="D36" s="20"/>
      <c r="E36" s="8" t="s">
        <v>18</v>
      </c>
      <c r="F36" s="19">
        <v>25</v>
      </c>
      <c r="G36" s="19"/>
      <c r="H36" s="12">
        <v>1500</v>
      </c>
      <c r="I36" s="13">
        <f t="shared" si="7"/>
        <v>60</v>
      </c>
      <c r="J36" s="14">
        <f t="shared" si="8"/>
        <v>1425</v>
      </c>
      <c r="K36" s="13">
        <f>K19+8</f>
        <v>57</v>
      </c>
      <c r="L36" s="15">
        <f t="shared" si="9"/>
        <v>5</v>
      </c>
      <c r="M36" s="16">
        <f t="shared" si="10"/>
        <v>1340</v>
      </c>
      <c r="N36" s="13">
        <f>N19+8</f>
        <v>53.6</v>
      </c>
      <c r="O36" s="17">
        <f t="shared" si="11"/>
        <v>10.666666666666664</v>
      </c>
      <c r="P36" s="10">
        <f t="shared" si="12"/>
        <v>1250</v>
      </c>
      <c r="Q36" s="13">
        <f>Q19+8</f>
        <v>50</v>
      </c>
      <c r="R36" s="17">
        <f t="shared" si="13"/>
        <v>16.666666666666664</v>
      </c>
    </row>
    <row r="37" spans="1:18" ht="15">
      <c r="A37" s="6">
        <v>11</v>
      </c>
      <c r="B37" s="7" t="s">
        <v>38</v>
      </c>
      <c r="C37" s="20" t="s">
        <v>39</v>
      </c>
      <c r="D37" s="20"/>
      <c r="E37" s="8" t="s">
        <v>40</v>
      </c>
      <c r="F37" s="19">
        <v>10</v>
      </c>
      <c r="G37" s="19"/>
      <c r="H37" s="12">
        <v>3300</v>
      </c>
      <c r="I37" s="13">
        <f t="shared" si="7"/>
        <v>330</v>
      </c>
      <c r="J37" s="14">
        <f t="shared" si="8"/>
        <v>2580</v>
      </c>
      <c r="K37" s="13">
        <f>K20+10</f>
        <v>258</v>
      </c>
      <c r="L37" s="15">
        <f t="shared" si="9"/>
        <v>21.818181818181817</v>
      </c>
      <c r="M37" s="16">
        <f t="shared" si="10"/>
        <v>2245</v>
      </c>
      <c r="N37" s="13">
        <f>N20+10</f>
        <v>224.5</v>
      </c>
      <c r="O37" s="17">
        <f t="shared" si="11"/>
        <v>31.96969696969697</v>
      </c>
      <c r="P37" s="10">
        <f t="shared" si="12"/>
        <v>1900</v>
      </c>
      <c r="Q37" s="13">
        <f>Q20+10</f>
        <v>190</v>
      </c>
      <c r="R37" s="17">
        <f t="shared" si="13"/>
        <v>42.42424242424242</v>
      </c>
    </row>
    <row r="38" spans="1:18" ht="23.25">
      <c r="A38" s="6">
        <v>12</v>
      </c>
      <c r="B38" s="9" t="s">
        <v>41</v>
      </c>
      <c r="C38" s="18" t="s">
        <v>42</v>
      </c>
      <c r="D38" s="18"/>
      <c r="E38" s="8" t="s">
        <v>43</v>
      </c>
      <c r="F38" s="19">
        <v>35</v>
      </c>
      <c r="G38" s="19"/>
      <c r="H38" s="12">
        <v>3990</v>
      </c>
      <c r="I38" s="13">
        <f t="shared" si="7"/>
        <v>114</v>
      </c>
      <c r="J38" s="14">
        <f t="shared" si="8"/>
        <v>3290</v>
      </c>
      <c r="K38" s="13">
        <f>K21+8</f>
        <v>94</v>
      </c>
      <c r="L38" s="15">
        <f t="shared" si="9"/>
        <v>17.543859649122805</v>
      </c>
      <c r="M38" s="16">
        <f t="shared" si="10"/>
        <v>2870</v>
      </c>
      <c r="N38" s="13">
        <f>N21+8</f>
        <v>82</v>
      </c>
      <c r="O38" s="17">
        <f t="shared" si="11"/>
        <v>28.07017543859649</v>
      </c>
      <c r="P38" s="10">
        <f t="shared" si="12"/>
        <v>2450</v>
      </c>
      <c r="Q38" s="13">
        <f>Q21+8</f>
        <v>70</v>
      </c>
      <c r="R38" s="17">
        <f t="shared" si="13"/>
        <v>38.59649122807017</v>
      </c>
    </row>
  </sheetData>
  <sheetProtection/>
  <mergeCells count="88">
    <mergeCell ref="C21:D21"/>
    <mergeCell ref="F21:G21"/>
    <mergeCell ref="C19:D19"/>
    <mergeCell ref="F19:G19"/>
    <mergeCell ref="C20:D20"/>
    <mergeCell ref="F20:G20"/>
    <mergeCell ref="C17:D17"/>
    <mergeCell ref="F17:G17"/>
    <mergeCell ref="C18:D18"/>
    <mergeCell ref="F18:G18"/>
    <mergeCell ref="C15:D15"/>
    <mergeCell ref="F15:G15"/>
    <mergeCell ref="C16:D16"/>
    <mergeCell ref="F16:G16"/>
    <mergeCell ref="C12:D12"/>
    <mergeCell ref="F12:G12"/>
    <mergeCell ref="A13:A14"/>
    <mergeCell ref="B13:B14"/>
    <mergeCell ref="C13:D14"/>
    <mergeCell ref="F13:G13"/>
    <mergeCell ref="F14:G14"/>
    <mergeCell ref="C10:D10"/>
    <mergeCell ref="F10:G10"/>
    <mergeCell ref="C11:D11"/>
    <mergeCell ref="F11:G11"/>
    <mergeCell ref="M7:N7"/>
    <mergeCell ref="P7:Q7"/>
    <mergeCell ref="F8:G8"/>
    <mergeCell ref="C9:D9"/>
    <mergeCell ref="F9:G9"/>
    <mergeCell ref="M6:O6"/>
    <mergeCell ref="P6:R6"/>
    <mergeCell ref="A7:A8"/>
    <mergeCell ref="B7:D8"/>
    <mergeCell ref="F7:G7"/>
    <mergeCell ref="H7:I7"/>
    <mergeCell ref="J7:K7"/>
    <mergeCell ref="A1:R1"/>
    <mergeCell ref="A2:M2"/>
    <mergeCell ref="N2:R2"/>
    <mergeCell ref="A3:M3"/>
    <mergeCell ref="N3:R4"/>
    <mergeCell ref="A4:M4"/>
    <mergeCell ref="A5:R5"/>
    <mergeCell ref="A22:R22"/>
    <mergeCell ref="A23:G23"/>
    <mergeCell ref="H23:I23"/>
    <mergeCell ref="J23:L23"/>
    <mergeCell ref="M23:O23"/>
    <mergeCell ref="P23:R23"/>
    <mergeCell ref="A6:G6"/>
    <mergeCell ref="H6:I6"/>
    <mergeCell ref="J6:L6"/>
    <mergeCell ref="A24:A25"/>
    <mergeCell ref="B24:D25"/>
    <mergeCell ref="F24:G24"/>
    <mergeCell ref="H24:I24"/>
    <mergeCell ref="J24:K24"/>
    <mergeCell ref="M24:N24"/>
    <mergeCell ref="P24:Q24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A30:A31"/>
    <mergeCell ref="B30:B31"/>
    <mergeCell ref="C30:D31"/>
    <mergeCell ref="F30:G30"/>
    <mergeCell ref="F31:G31"/>
    <mergeCell ref="C32:D32"/>
    <mergeCell ref="F32:G32"/>
    <mergeCell ref="C33:D33"/>
    <mergeCell ref="F33:G33"/>
    <mergeCell ref="C34:D34"/>
    <mergeCell ref="F34:G34"/>
    <mergeCell ref="C38:D38"/>
    <mergeCell ref="F38:G38"/>
    <mergeCell ref="C35:D35"/>
    <mergeCell ref="F35:G35"/>
    <mergeCell ref="C36:D36"/>
    <mergeCell ref="F36:G36"/>
    <mergeCell ref="C37:D37"/>
    <mergeCell ref="F37:G37"/>
  </mergeCells>
  <printOptions/>
  <pageMargins left="0.22" right="0" top="0.33" bottom="0.7480314960629921" header="0.31496062992125984" footer="0.31496062992125984"/>
  <pageSetup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Работа</cp:lastModifiedBy>
  <cp:lastPrinted>2020-03-24T10:17:44Z</cp:lastPrinted>
  <dcterms:created xsi:type="dcterms:W3CDTF">2018-12-06T09:30:46Z</dcterms:created>
  <dcterms:modified xsi:type="dcterms:W3CDTF">2020-03-24T10:38:54Z</dcterms:modified>
  <cp:category/>
  <cp:version/>
  <cp:contentType/>
  <cp:contentStatus/>
</cp:coreProperties>
</file>