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755" windowWidth="8550" windowHeight="2595" tabRatio="633" activeTab="0"/>
  </bookViews>
  <sheets>
    <sheet name="Прайс-лист Владивосток" sheetId="1" r:id="rId1"/>
  </sheets>
  <definedNames/>
  <calcPr fullCalcOnLoad="1"/>
</workbook>
</file>

<file path=xl/sharedStrings.xml><?xml version="1.0" encoding="utf-8"?>
<sst xmlns="http://schemas.openxmlformats.org/spreadsheetml/2006/main" count="1331" uniqueCount="349">
  <si>
    <t>Номенклатура</t>
  </si>
  <si>
    <t>Вид</t>
  </si>
  <si>
    <t>Материал</t>
  </si>
  <si>
    <t>Размеры</t>
  </si>
  <si>
    <t>Офис:</t>
  </si>
  <si>
    <t>г. Владивосток, ул. Невская, 12А</t>
  </si>
  <si>
    <t>База:</t>
  </si>
  <si>
    <t>Сайт:</t>
  </si>
  <si>
    <t>www.steel-brothers.ru</t>
  </si>
  <si>
    <t>121*6</t>
  </si>
  <si>
    <t>127*6</t>
  </si>
  <si>
    <t>159*5(6;7)</t>
  </si>
  <si>
    <t xml:space="preserve">Труба </t>
  </si>
  <si>
    <t>бесшовная</t>
  </si>
  <si>
    <t>45*3/47*3,5</t>
  </si>
  <si>
    <t>54*10</t>
  </si>
  <si>
    <t>57*3,5(5)</t>
  </si>
  <si>
    <t>76*3,5(5,5)</t>
  </si>
  <si>
    <t>102*6</t>
  </si>
  <si>
    <t>168*5</t>
  </si>
  <si>
    <t>электросварная</t>
  </si>
  <si>
    <t>Профиль гнутый</t>
  </si>
  <si>
    <t>219*7(8)</t>
  </si>
  <si>
    <t>273*9(10)</t>
  </si>
  <si>
    <t>325*9(10)</t>
  </si>
  <si>
    <t>60*3</t>
  </si>
  <si>
    <t>Профиль</t>
  </si>
  <si>
    <t>квадратная</t>
  </si>
  <si>
    <t>двутавровая</t>
  </si>
  <si>
    <t>Балка</t>
  </si>
  <si>
    <t>прямоугольная</t>
  </si>
  <si>
    <t>Прокат</t>
  </si>
  <si>
    <t>20Б1</t>
  </si>
  <si>
    <t>25Б1</t>
  </si>
  <si>
    <t>25Б2</t>
  </si>
  <si>
    <t>30Б1</t>
  </si>
  <si>
    <t>30Б2</t>
  </si>
  <si>
    <t>35Б1</t>
  </si>
  <si>
    <t>35Б2</t>
  </si>
  <si>
    <t>40Б2</t>
  </si>
  <si>
    <t>45Б2</t>
  </si>
  <si>
    <t>50Б3</t>
  </si>
  <si>
    <t>60Б2</t>
  </si>
  <si>
    <t>20К2</t>
  </si>
  <si>
    <t>25К2</t>
  </si>
  <si>
    <t>30К2</t>
  </si>
  <si>
    <t>40К2</t>
  </si>
  <si>
    <t>20Ш1</t>
  </si>
  <si>
    <t>25Ш1</t>
  </si>
  <si>
    <t>30Ш1</t>
  </si>
  <si>
    <t>35Ш2</t>
  </si>
  <si>
    <t>40Ш1</t>
  </si>
  <si>
    <t>40Ш2</t>
  </si>
  <si>
    <t>50Ш2</t>
  </si>
  <si>
    <t>45Ш1</t>
  </si>
  <si>
    <t>60Ш1</t>
  </si>
  <si>
    <t>Размеры (мм)</t>
  </si>
  <si>
    <t>1. Поставка проката осуществляется по принципу "от двери до двери".</t>
  </si>
  <si>
    <t>Труба электросварная прямошовная ГОСТ 10704-91/10705-90</t>
  </si>
  <si>
    <t>Профиль стальной гнутый замкнутый ГОСТ 30245-2003</t>
  </si>
  <si>
    <t>Швеллер горячекатаный ГОСТ 8240-97</t>
  </si>
  <si>
    <t>Швеллер</t>
  </si>
  <si>
    <t>200*100*5,5*8*12000</t>
  </si>
  <si>
    <t>248*124*5*8*12000</t>
  </si>
  <si>
    <t>250*125*6*9*12000</t>
  </si>
  <si>
    <t>298*149*5,5*8,5*12000</t>
  </si>
  <si>
    <t>300*150*6,5*9*12000</t>
  </si>
  <si>
    <t>346*174*6*9*12000</t>
  </si>
  <si>
    <t>350*175*7*11*12000</t>
  </si>
  <si>
    <t>400*200*8*13*12000</t>
  </si>
  <si>
    <t>450*200*9*14*12000</t>
  </si>
  <si>
    <t>500*200*10*16*12000</t>
  </si>
  <si>
    <t>600*200*11*17*12000</t>
  </si>
  <si>
    <t>200*200*8*12*12000</t>
  </si>
  <si>
    <t>250*250*9*14*12000</t>
  </si>
  <si>
    <t>300*300*10*15*12000</t>
  </si>
  <si>
    <t>400*400*13*21*12000</t>
  </si>
  <si>
    <t>194*150*6*9*12000</t>
  </si>
  <si>
    <t>244*175*7*11*12000</t>
  </si>
  <si>
    <t>294*200*9*11*12000</t>
  </si>
  <si>
    <t>340*250*9*14*12000</t>
  </si>
  <si>
    <t>383*299*9,5*12,5*12000</t>
  </si>
  <si>
    <t>390*300*10*16*12000</t>
  </si>
  <si>
    <t>440*300*11*18*12000</t>
  </si>
  <si>
    <t>488*300*11*18*12000</t>
  </si>
  <si>
    <t>588*300*12*20*12000</t>
  </si>
  <si>
    <t>-</t>
  </si>
  <si>
    <t>Вес кг/1шт.</t>
  </si>
  <si>
    <t>Сталь 245</t>
  </si>
  <si>
    <t>377*10*12000</t>
  </si>
  <si>
    <t>406,4*9*12000</t>
  </si>
  <si>
    <t>17Г1С</t>
  </si>
  <si>
    <t>1020*10(12;14)*12000</t>
  </si>
  <si>
    <t>630*14*12000</t>
  </si>
  <si>
    <t>1220*10(12;14)*12000</t>
  </si>
  <si>
    <t>с уклоном полок</t>
  </si>
  <si>
    <t>Сталь 345-1</t>
  </si>
  <si>
    <t>15*2*6000</t>
  </si>
  <si>
    <t>40*2*6000</t>
  </si>
  <si>
    <t>200*10(12;14)*12000</t>
  </si>
  <si>
    <t>40*20*2*6000</t>
  </si>
  <si>
    <t>150*100*8*12000</t>
  </si>
  <si>
    <t>230*100*8*12000</t>
  </si>
  <si>
    <t>300*200*10(12)*12000</t>
  </si>
  <si>
    <t>3. Минимальный объем предоплаты необходимый для осуществления Поставки - 70% от общей стоимости поставки.</t>
  </si>
  <si>
    <t>4. Индивидуальный подход к каждому Заказчику с точки зрения согласования торговых условий поставки.</t>
  </si>
  <si>
    <t>Сталь 20</t>
  </si>
  <si>
    <t>150*80*6*12000</t>
  </si>
  <si>
    <t>120*52*4,8*6000</t>
  </si>
  <si>
    <t>100*46*4,5*10*6000</t>
  </si>
  <si>
    <t>200*76*5,2*9000</t>
  </si>
  <si>
    <t>220*82*4,5*12000</t>
  </si>
  <si>
    <t>250*78*7*12000</t>
  </si>
  <si>
    <t>360*96*9*12000</t>
  </si>
  <si>
    <t>400*100*10,5*12000</t>
  </si>
  <si>
    <t>Сваи винтовые</t>
  </si>
  <si>
    <t>винтовые конусообразные</t>
  </si>
  <si>
    <t>Покрытие</t>
  </si>
  <si>
    <t>оцинкованые</t>
  </si>
  <si>
    <r>
      <rPr>
        <sz val="11"/>
        <color indexed="8"/>
        <rFont val="Calibri"/>
        <family val="2"/>
      </rPr>
      <t>Ø</t>
    </r>
    <r>
      <rPr>
        <sz val="11"/>
        <color theme="1"/>
        <rFont val="Calibri"/>
        <family val="2"/>
      </rPr>
      <t>76*1200</t>
    </r>
  </si>
  <si>
    <t>Ø90*2000</t>
  </si>
  <si>
    <t>!!! Возможна поставка свай по размерам Заказчика!!!</t>
  </si>
  <si>
    <t>355*9(10)</t>
  </si>
  <si>
    <t>355*8*12000</t>
  </si>
  <si>
    <t>Лист г/к ГОСТ 14637-89; 19903-74</t>
  </si>
  <si>
    <t xml:space="preserve">Лист </t>
  </si>
  <si>
    <t xml:space="preserve">горячекатаный </t>
  </si>
  <si>
    <t>20*2200*8000</t>
  </si>
  <si>
    <t>30(40;50)*2200*8000</t>
  </si>
  <si>
    <t>60*2200*8000</t>
  </si>
  <si>
    <t>4(5;6;8;10)*1500*6000</t>
  </si>
  <si>
    <t>12(14;16;18)*2200*6000</t>
  </si>
  <si>
    <t>20*2200*6000(8000)</t>
  </si>
  <si>
    <t xml:space="preserve">Угол </t>
  </si>
  <si>
    <t xml:space="preserve">равнополочный </t>
  </si>
  <si>
    <t xml:space="preserve">неравнополочный </t>
  </si>
  <si>
    <t>180*180*12*12000</t>
  </si>
  <si>
    <t>160*100*9*12000</t>
  </si>
  <si>
    <t>200*125*12*12000</t>
  </si>
  <si>
    <t>г. Владивосток, ул. Фадеева, 51а</t>
  </si>
  <si>
    <t>100*2200*9000</t>
  </si>
  <si>
    <t>Возможна поставка листового проката для судостроения. Регистр РСА, РСВ, РСД!!! Цены уточняйте у менеджера.</t>
  </si>
  <si>
    <t>89*3,5(4;5)</t>
  </si>
  <si>
    <t>108*4(5;6)</t>
  </si>
  <si>
    <t>Преимущества работы с Группой Компаний "Steel Brothers":</t>
  </si>
  <si>
    <t>2. Поставка металлопроката в любых объемах в течение 14 календарных дней с момента поступления предоплаты.</t>
  </si>
  <si>
    <t>5. Поставка под заказ нестандартных и сложных товарных позиций - работа напрямую с заводами по согласованию изготовления и производства.</t>
  </si>
  <si>
    <t>36*36*4*6000</t>
  </si>
  <si>
    <t>125*80*8*12000</t>
  </si>
  <si>
    <t>Труба бесшовная цельнотянутая горячекатанная ГОСТ 8732-78*</t>
  </si>
  <si>
    <t>Возможна поставка труб холоднокатанных по ГОСТ 8734-75. Цены уточняйте у менеджера.</t>
  </si>
  <si>
    <t>гнутый с параллельными гранями полок</t>
  </si>
  <si>
    <t>Сталь Ст3сп5</t>
  </si>
  <si>
    <t>Сталь Ст3кп</t>
  </si>
  <si>
    <t>100*80*4</t>
  </si>
  <si>
    <t>140*80*4</t>
  </si>
  <si>
    <t>160*80*4</t>
  </si>
  <si>
    <t>Швеллер стальной гнутый ГОСТ 8278-83</t>
  </si>
  <si>
    <t>50*25*2*6000</t>
  </si>
  <si>
    <t>350*350*12*12000</t>
  </si>
  <si>
    <t>117,5*55*4,1*5,7*6000</t>
  </si>
  <si>
    <t>138*73*4*5,6*12000</t>
  </si>
  <si>
    <t>158*82*4*6*12000</t>
  </si>
  <si>
    <t>178*91*4,5*6,5*12000</t>
  </si>
  <si>
    <t>18Б1</t>
  </si>
  <si>
    <t>Отгрузка по фактическому весу</t>
  </si>
  <si>
    <t>Стоимость (руб./1т) при заказе от 27т</t>
  </si>
  <si>
    <t>Стоимость (руб./1т) при заказе от 10т до 27т</t>
  </si>
  <si>
    <t>Балка двутавровая с параллельными гранями полок СТО АСЧМ 20-93</t>
  </si>
  <si>
    <t>1420*14*12000</t>
  </si>
  <si>
    <t>!!! Возможна поставка гнутого профиля из стали 345-1!!! Наличие, цены и сроки поставки уточняйте у менеджера.</t>
  </si>
  <si>
    <t>Сталь Ст3сп</t>
  </si>
  <si>
    <t>160*5*6000</t>
  </si>
  <si>
    <t>!!! Возможна поставка двутавровой балки из стали 345-1!!! Готовы поставлять грунтованные двутавровые сварные балки!!!</t>
  </si>
  <si>
    <t>100*6000</t>
  </si>
  <si>
    <t>150*6000</t>
  </si>
  <si>
    <t>200*6000</t>
  </si>
  <si>
    <t>250*6000</t>
  </si>
  <si>
    <t>300*6000</t>
  </si>
  <si>
    <t>350*6000</t>
  </si>
  <si>
    <t>500*6000</t>
  </si>
  <si>
    <t xml:space="preserve">Поставка бесшовных труб осуществляется по фактическому весу. </t>
  </si>
  <si>
    <t xml:space="preserve">чугун ВЧШГ с ЦПП </t>
  </si>
  <si>
    <t>раструбная соединением RJ/Тайтон</t>
  </si>
  <si>
    <t>Поставка трубного проката осуществляется по ГОСТ 10704-91 или ТУ</t>
  </si>
  <si>
    <t xml:space="preserve">Поставка трубного проката ВЧШГ по весу осуществляется согласно ТУ 1461-037-50254094-2004 </t>
  </si>
  <si>
    <t xml:space="preserve">Труба ВЧШГ ТУ 1461-037-50254094-2004  </t>
  </si>
  <si>
    <t>Вид и плотность покрытия цинком</t>
  </si>
  <si>
    <t>Стоимость руб./1т</t>
  </si>
  <si>
    <t xml:space="preserve">Сталь листовая </t>
  </si>
  <si>
    <t>сталь оцинкованная оттенки красного</t>
  </si>
  <si>
    <t>0,5х1250мм</t>
  </si>
  <si>
    <t xml:space="preserve">сталь оцинкованная не красная </t>
  </si>
  <si>
    <t xml:space="preserve">сталь оцинкованная оттенки белого </t>
  </si>
  <si>
    <t>неокрашенная рулонная 100 гр/1м²</t>
  </si>
  <si>
    <t>сталь оцинкованная</t>
  </si>
  <si>
    <r>
      <t xml:space="preserve">Мы уверены, что у Вас давно построены отношения с Партнерами-поставщиками, и Вы считаете их на сегодня оптимальными с точки зрения условий поставок. Но именно ГК “Steel Brothers” в целом и каждый сотрудник отдельно готовы попробовать убедить вас, что иногда в отношениях необходимо что-то менять. Причем для этого не нужно отказываться от своих принципов. Просто мы готовы будем учесть все Ваши пожелания и предложить именно взаимовыгодные условия сотрудничества, которые позволят получить оптимальную прибыль или выполнить работы на строительном объекте с наименьшими затратами. 
Собственный автопарк, складские мощности, надежные Логистические партнеры – «ДВЛК», «Камчатский линии», «САСКО» и др. -  позволяют нам обеспечить бесперебойное снабжение строительного объекта любой сложности.
</t>
    </r>
    <r>
      <rPr>
        <b/>
        <i/>
        <sz val="12"/>
        <color indexed="8"/>
        <rFont val="Calibri"/>
        <family val="2"/>
      </rPr>
      <t>Наши конкурентные преимущества:</t>
    </r>
    <r>
      <rPr>
        <sz val="12"/>
        <color indexed="8"/>
        <rFont val="Calibri"/>
        <family val="2"/>
      </rPr>
      <t xml:space="preserve">
• Низкая цена реализации Продукции  (как следствие существенных объемов закупок у наших партнеров – заводы производители).
• Гибкая система скидок, оплат, отгрузок.
• Доставка продукции авто транспортом в кратчайшие сроки. Средний срок поставки стали в бухтах на территории Дальнего Востока составляет  21 день с момента согласования поставки!!!
• Предусмотрено резервирование Товара для постоянных Партнеров Компании.                                                                                                                                                                                                         
</t>
    </r>
  </si>
  <si>
    <t>Успехов Вам  в реализации всех идей и проектов!!!</t>
  </si>
  <si>
    <t>окрашенная рулонная 120 гр/1м²</t>
  </si>
  <si>
    <t>Обратите внимание!!!</t>
  </si>
  <si>
    <t>Опт</t>
  </si>
  <si>
    <t>Стоимость (руб./1т) до 10т</t>
  </si>
  <si>
    <t>Стоимость (руб./1шт.) до 10т</t>
  </si>
  <si>
    <t>Стоимость (руб./1т) при заказе от 10т</t>
  </si>
  <si>
    <t xml:space="preserve">Стоимость (руб./1шт.) при заказе от 10т </t>
  </si>
  <si>
    <t>30*20*2*6000</t>
  </si>
  <si>
    <t>30*2200*8000</t>
  </si>
  <si>
    <t>50*2200*8000</t>
  </si>
  <si>
    <t>40*2200*4700</t>
  </si>
  <si>
    <t>80*2270*8000</t>
  </si>
  <si>
    <t>100*2200*10000</t>
  </si>
  <si>
    <t>Стоимость (руб./1шт.)</t>
  </si>
  <si>
    <t>25*25*3*6000</t>
  </si>
  <si>
    <t>25*25*2*6000</t>
  </si>
  <si>
    <t>80*80*7*9000</t>
  </si>
  <si>
    <t>100*100*7*9000</t>
  </si>
  <si>
    <t>100*100*10*9000</t>
  </si>
  <si>
    <t>100*100*14*9000</t>
  </si>
  <si>
    <t>125*125*8*12000</t>
  </si>
  <si>
    <t>125*125*10*12000</t>
  </si>
  <si>
    <t>125*125*12*12000</t>
  </si>
  <si>
    <t>140*140*10*12000</t>
  </si>
  <si>
    <t>160*160*10*12000</t>
  </si>
  <si>
    <t>160*160*12*12000</t>
  </si>
  <si>
    <t>200*200*14*12000</t>
  </si>
  <si>
    <t>63*40*4*6000</t>
  </si>
  <si>
    <t>63*40*5*6000</t>
  </si>
  <si>
    <t>426*8(9;10;12)</t>
  </si>
  <si>
    <t>630*12</t>
  </si>
  <si>
    <t>75*50*6*6000</t>
  </si>
  <si>
    <t>75*50*8*6000</t>
  </si>
  <si>
    <t>125*125*8*9000</t>
  </si>
  <si>
    <t>90*56*6*6000</t>
  </si>
  <si>
    <t>100*63*6*6000</t>
  </si>
  <si>
    <t>125*80*7*9000</t>
  </si>
  <si>
    <t>159*5*12000</t>
  </si>
  <si>
    <t>159*6*12000</t>
  </si>
  <si>
    <t>159*7*12000</t>
  </si>
  <si>
    <t>159*8*12000</t>
  </si>
  <si>
    <t>219*6*12000</t>
  </si>
  <si>
    <t>219*7*12000</t>
  </si>
  <si>
    <t>219*8*12000</t>
  </si>
  <si>
    <t>273*6*12000</t>
  </si>
  <si>
    <t>273*7*12000</t>
  </si>
  <si>
    <t>273*8*12000</t>
  </si>
  <si>
    <t>273*9*12000</t>
  </si>
  <si>
    <t>273*10*12000</t>
  </si>
  <si>
    <t>325*8*12000</t>
  </si>
  <si>
    <t>325*9*12000</t>
  </si>
  <si>
    <t>325*10*12000</t>
  </si>
  <si>
    <t>426*8*12000</t>
  </si>
  <si>
    <t>426*9*12000</t>
  </si>
  <si>
    <t>426*10*12000</t>
  </si>
  <si>
    <t>426*12*12000</t>
  </si>
  <si>
    <t>530*8*12000</t>
  </si>
  <si>
    <t>530*9*12000</t>
  </si>
  <si>
    <t>530*10*12000</t>
  </si>
  <si>
    <t>25*2*6000</t>
  </si>
  <si>
    <t>25*2,5*6000</t>
  </si>
  <si>
    <t>25*1,5*6000</t>
  </si>
  <si>
    <r>
      <rPr>
        <sz val="11"/>
        <rFont val="Calibri"/>
        <family val="2"/>
      </rPr>
      <t>50</t>
    </r>
    <r>
      <rPr>
        <sz val="11"/>
        <rFont val="Calibri"/>
        <family val="2"/>
      </rPr>
      <t>*</t>
    </r>
    <r>
      <rPr>
        <sz val="11"/>
        <rFont val="Calibri"/>
        <family val="2"/>
      </rPr>
      <t>4</t>
    </r>
    <r>
      <rPr>
        <sz val="11"/>
        <rFont val="Calibri"/>
        <family val="2"/>
      </rPr>
      <t>*6000</t>
    </r>
  </si>
  <si>
    <r>
      <rPr>
        <sz val="11"/>
        <rFont val="Calibri"/>
        <family val="2"/>
      </rPr>
      <t>50</t>
    </r>
    <r>
      <rPr>
        <sz val="11"/>
        <rFont val="Calibri"/>
        <family val="2"/>
      </rPr>
      <t>*</t>
    </r>
    <r>
      <rPr>
        <sz val="11"/>
        <rFont val="Calibri"/>
        <family val="2"/>
      </rPr>
      <t>5</t>
    </r>
    <r>
      <rPr>
        <sz val="11"/>
        <rFont val="Calibri"/>
        <family val="2"/>
      </rPr>
      <t>*6000</t>
    </r>
  </si>
  <si>
    <t>60*2*6000</t>
  </si>
  <si>
    <t>60*3*6000</t>
  </si>
  <si>
    <t>80*5*6000</t>
  </si>
  <si>
    <t>80*6*6000</t>
  </si>
  <si>
    <t>100*5*12000</t>
  </si>
  <si>
    <t>100*6*12000</t>
  </si>
  <si>
    <t>120*5*12000</t>
  </si>
  <si>
    <t>120*6*12000</t>
  </si>
  <si>
    <t>140*4*6000</t>
  </si>
  <si>
    <t>140*5*6000</t>
  </si>
  <si>
    <t>140*6*12000</t>
  </si>
  <si>
    <t>140*8*12000</t>
  </si>
  <si>
    <t>160*7*12000</t>
  </si>
  <si>
    <t>40*25*2*6000</t>
  </si>
  <si>
    <t>40*25*2,5*6000</t>
  </si>
  <si>
    <t>60*30*2*6000</t>
  </si>
  <si>
    <t>60*40*2*6000</t>
  </si>
  <si>
    <t>60*40*3*6000</t>
  </si>
  <si>
    <t>60*40*4*6000</t>
  </si>
  <si>
    <t>30*2*6000</t>
  </si>
  <si>
    <t>80*40*3*6000</t>
  </si>
  <si>
    <t>80*40*4*6000</t>
  </si>
  <si>
    <t>80*40*5*6000</t>
  </si>
  <si>
    <t>80*40*6*6000</t>
  </si>
  <si>
    <t>80*60*3*6000</t>
  </si>
  <si>
    <t>80*60*4*6000</t>
  </si>
  <si>
    <t>80*60*5*6000</t>
  </si>
  <si>
    <t>80*60*6*6000</t>
  </si>
  <si>
    <t>100*50*5*12000</t>
  </si>
  <si>
    <t>100*50*6*12000</t>
  </si>
  <si>
    <t>160*140*8*12000</t>
  </si>
  <si>
    <t>160*140*10*12000</t>
  </si>
  <si>
    <t>200*100*8*12000</t>
  </si>
  <si>
    <t>200*100*10*12000</t>
  </si>
  <si>
    <t>200*76*5,2*12000</t>
  </si>
  <si>
    <t>242*78*7*12000</t>
  </si>
  <si>
    <t>360*110*7,5*12000</t>
  </si>
  <si>
    <t>300*100*6,5*12000</t>
  </si>
  <si>
    <t>160*40*5</t>
  </si>
  <si>
    <t>200*50*3</t>
  </si>
  <si>
    <t>200*80*4</t>
  </si>
  <si>
    <t>монорельсовая</t>
  </si>
  <si>
    <t>180*90*7*12</t>
  </si>
  <si>
    <t>18М</t>
  </si>
  <si>
    <t>24М</t>
  </si>
  <si>
    <t>240*110*8,2*14</t>
  </si>
  <si>
    <t>300*130*9*15</t>
  </si>
  <si>
    <t>30М</t>
  </si>
  <si>
    <t>36М</t>
  </si>
  <si>
    <t>360*130*9,5*16</t>
  </si>
  <si>
    <t>450*150*10,5*18</t>
  </si>
  <si>
    <t>45М</t>
  </si>
  <si>
    <t>35К2</t>
  </si>
  <si>
    <t>350*350*12*19*12000</t>
  </si>
  <si>
    <t>Круг г/к ГОСТ 2590-88</t>
  </si>
  <si>
    <t>Круг</t>
  </si>
  <si>
    <t>3сп</t>
  </si>
  <si>
    <r>
      <rPr>
        <b/>
        <sz val="12"/>
        <color indexed="8"/>
        <rFont val="Calibri"/>
        <family val="2"/>
      </rPr>
      <t>Ø</t>
    </r>
    <r>
      <rPr>
        <b/>
        <sz val="12"/>
        <color indexed="8"/>
        <rFont val="Calibri"/>
        <family val="2"/>
      </rPr>
      <t xml:space="preserve"> (мм) </t>
    </r>
  </si>
  <si>
    <t>20 (6м)</t>
  </si>
  <si>
    <t>24 (6м)</t>
  </si>
  <si>
    <t>30 (6м)</t>
  </si>
  <si>
    <t>40 (6м)</t>
  </si>
  <si>
    <t>75 (6м)</t>
  </si>
  <si>
    <t>100 (6м)</t>
  </si>
  <si>
    <t>от 10 до 60</t>
  </si>
  <si>
    <t>Кру</t>
  </si>
  <si>
    <t>от 80 до 140</t>
  </si>
  <si>
    <t>от 12 до 36</t>
  </si>
  <si>
    <t>от 40 до 300</t>
  </si>
  <si>
    <t>Квадрат г/к ГОСТ 535-88</t>
  </si>
  <si>
    <t>50 (6м)</t>
  </si>
  <si>
    <t>60 (6м)</t>
  </si>
  <si>
    <t xml:space="preserve">Квадрат </t>
  </si>
  <si>
    <t>40Б1</t>
  </si>
  <si>
    <t>392*165*7*9,5*12000</t>
  </si>
  <si>
    <t>0,45х1250мм</t>
  </si>
  <si>
    <t>декоративные цвета</t>
  </si>
  <si>
    <t>Поставки без ограничения минимального и максимального объема партии  стали в бухтах.                         Специальные торговые условия поставки в случае объема заказа 27 тонн и выше.                                                    Широкая линейка RAL - более 18 цветов - по наличию на основном Распределительном Центре.</t>
  </si>
  <si>
    <t>0,7х1250мм</t>
  </si>
  <si>
    <t>0,8х1250мм</t>
  </si>
  <si>
    <t xml:space="preserve">Угол г/к равнополочный ГОСТ 8509-93 и неравнополочный ГОСТ 8510-86 </t>
  </si>
  <si>
    <t>Мелкий опт</t>
  </si>
  <si>
    <t>Договорная</t>
  </si>
  <si>
    <t>договорная</t>
  </si>
  <si>
    <r>
      <t xml:space="preserve">Прайс-лист </t>
    </r>
    <r>
      <rPr>
        <b/>
        <i/>
        <sz val="14"/>
        <rFont val="Calibri"/>
        <family val="2"/>
      </rPr>
      <t xml:space="preserve">ГК "Steel-Brothers" </t>
    </r>
    <r>
      <rPr>
        <i/>
        <sz val="14"/>
        <color indexed="10"/>
        <rFont val="Calibri"/>
        <family val="2"/>
      </rPr>
      <t xml:space="preserve">действителен с: </t>
    </r>
    <r>
      <rPr>
        <b/>
        <i/>
        <sz val="14"/>
        <rFont val="Calibri"/>
        <family val="2"/>
      </rPr>
      <t>15.12.2014 г.</t>
    </r>
  </si>
  <si>
    <t>Розница</t>
  </si>
  <si>
    <t>Тел. +7(914) 791-07-17 (моб. 271-07-17)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</si>
</sst>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[$-FC19]d\ mmmm\ yyyy\ &quot;г.&quot;"/>
    <numFmt numFmtId="189" formatCode="#,##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i/>
      <sz val="14"/>
      <color indexed="10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30"/>
      <name val="Calibri"/>
      <family val="2"/>
    </font>
    <font>
      <i/>
      <sz val="12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20"/>
      <color indexed="8"/>
      <name val="Calibri"/>
      <family val="2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0070C0"/>
      <name val="Calibri"/>
      <family val="2"/>
    </font>
    <font>
      <i/>
      <sz val="12"/>
      <color rgb="FF0070C0"/>
      <name val="Calibri"/>
      <family val="2"/>
    </font>
    <font>
      <b/>
      <i/>
      <sz val="11"/>
      <color rgb="FF0070C0"/>
      <name val="Calibri"/>
      <family val="2"/>
    </font>
    <font>
      <i/>
      <sz val="14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000000"/>
      <name val="Calibri"/>
      <family val="2"/>
    </font>
    <font>
      <b/>
      <i/>
      <sz val="2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rgb="FFFF0000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57" fillId="33" borderId="16" xfId="0" applyFont="1" applyFill="1" applyBorder="1" applyAlignment="1">
      <alignment horizontal="left"/>
    </xf>
    <xf numFmtId="0" fontId="57" fillId="33" borderId="17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18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62" fillId="0" borderId="0" xfId="0" applyFont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2" fillId="0" borderId="29" xfId="0" applyFont="1" applyFill="1" applyBorder="1" applyAlignment="1">
      <alignment horizontal="left"/>
    </xf>
    <xf numFmtId="1" fontId="0" fillId="0" borderId="30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8" fillId="33" borderId="17" xfId="0" applyFont="1" applyFill="1" applyBorder="1" applyAlignment="1">
      <alignment horizontal="center" wrapText="1"/>
    </xf>
    <xf numFmtId="2" fontId="0" fillId="0" borderId="3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63" fillId="0" borderId="0" xfId="0" applyFont="1" applyBorder="1" applyAlignment="1">
      <alignment horizontal="center" vertical="center" textRotation="90" wrapText="1"/>
    </xf>
    <xf numFmtId="0" fontId="62" fillId="0" borderId="18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0" fontId="64" fillId="0" borderId="35" xfId="0" applyFont="1" applyBorder="1" applyAlignment="1">
      <alignment horizontal="center" vertical="center"/>
    </xf>
    <xf numFmtId="4" fontId="65" fillId="0" borderId="35" xfId="0" applyNumberFormat="1" applyFont="1" applyBorder="1" applyAlignment="1">
      <alignment horizontal="center" vertical="center" wrapText="1"/>
    </xf>
    <xf numFmtId="0" fontId="64" fillId="35" borderId="17" xfId="0" applyFont="1" applyFill="1" applyBorder="1" applyAlignment="1">
      <alignment vertical="center" wrapText="1"/>
    </xf>
    <xf numFmtId="0" fontId="64" fillId="35" borderId="35" xfId="0" applyFont="1" applyFill="1" applyBorder="1" applyAlignment="1">
      <alignment vertical="center"/>
    </xf>
    <xf numFmtId="0" fontId="64" fillId="35" borderId="35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29" xfId="0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66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center"/>
    </xf>
    <xf numFmtId="4" fontId="0" fillId="0" borderId="39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67" fillId="36" borderId="17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 wrapText="1"/>
    </xf>
    <xf numFmtId="2" fontId="68" fillId="0" borderId="0" xfId="0" applyNumberFormat="1" applyFont="1" applyFill="1" applyBorder="1" applyAlignment="1">
      <alignment horizontal="center"/>
    </xf>
    <xf numFmtId="0" fontId="69" fillId="37" borderId="41" xfId="0" applyFont="1" applyFill="1" applyBorder="1" applyAlignment="1">
      <alignment horizontal="center" vertical="center"/>
    </xf>
    <xf numFmtId="0" fontId="69" fillId="37" borderId="42" xfId="0" applyFont="1" applyFill="1" applyBorder="1" applyAlignment="1">
      <alignment horizontal="center" vertical="center" wrapText="1"/>
    </xf>
    <xf numFmtId="0" fontId="65" fillId="37" borderId="42" xfId="0" applyFont="1" applyFill="1" applyBorder="1" applyAlignment="1">
      <alignment vertical="center"/>
    </xf>
    <xf numFmtId="0" fontId="65" fillId="37" borderId="41" xfId="0" applyFont="1" applyFill="1" applyBorder="1" applyAlignment="1">
      <alignment vertical="center" wrapText="1"/>
    </xf>
    <xf numFmtId="0" fontId="65" fillId="37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" fontId="0" fillId="34" borderId="26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4" fontId="0" fillId="34" borderId="21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48" fillId="0" borderId="41" xfId="0" applyNumberFormat="1" applyFont="1" applyBorder="1" applyAlignment="1">
      <alignment horizontal="center" vertical="center" wrapText="1"/>
    </xf>
    <xf numFmtId="4" fontId="48" fillId="0" borderId="44" xfId="0" applyNumberFormat="1" applyFont="1" applyBorder="1" applyAlignment="1">
      <alignment horizontal="center" vertical="center" wrapText="1"/>
    </xf>
    <xf numFmtId="0" fontId="64" fillId="38" borderId="41" xfId="0" applyFont="1" applyFill="1" applyBorder="1" applyAlignment="1">
      <alignment vertical="center" wrapText="1"/>
    </xf>
    <xf numFmtId="0" fontId="64" fillId="38" borderId="44" xfId="0" applyFont="1" applyFill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64" fillId="38" borderId="41" xfId="0" applyFont="1" applyFill="1" applyBorder="1" applyAlignment="1">
      <alignment vertical="center"/>
    </xf>
    <xf numFmtId="0" fontId="64" fillId="38" borderId="44" xfId="0" applyFont="1" applyFill="1" applyBorder="1" applyAlignment="1">
      <alignment vertical="center"/>
    </xf>
    <xf numFmtId="4" fontId="65" fillId="0" borderId="41" xfId="0" applyNumberFormat="1" applyFont="1" applyFill="1" applyBorder="1" applyAlignment="1">
      <alignment horizontal="center" vertical="center" wrapText="1"/>
    </xf>
    <xf numFmtId="4" fontId="65" fillId="0" borderId="44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4" fillId="39" borderId="41" xfId="0" applyFont="1" applyFill="1" applyBorder="1" applyAlignment="1">
      <alignment vertical="center" wrapText="1"/>
    </xf>
    <xf numFmtId="0" fontId="64" fillId="39" borderId="44" xfId="0" applyFont="1" applyFill="1" applyBorder="1" applyAlignment="1">
      <alignment vertical="center" wrapText="1"/>
    </xf>
    <xf numFmtId="0" fontId="64" fillId="39" borderId="41" xfId="0" applyFont="1" applyFill="1" applyBorder="1" applyAlignment="1">
      <alignment vertical="center"/>
    </xf>
    <xf numFmtId="0" fontId="64" fillId="39" borderId="44" xfId="0" applyFont="1" applyFill="1" applyBorder="1" applyAlignment="1">
      <alignment vertical="center"/>
    </xf>
    <xf numFmtId="0" fontId="64" fillId="39" borderId="41" xfId="0" applyFont="1" applyFill="1" applyBorder="1" applyAlignment="1">
      <alignment horizontal="center" vertical="center" wrapText="1"/>
    </xf>
    <xf numFmtId="0" fontId="64" fillId="39" borderId="44" xfId="0" applyFont="1" applyFill="1" applyBorder="1" applyAlignment="1">
      <alignment horizontal="center" vertical="center" wrapText="1"/>
    </xf>
    <xf numFmtId="4" fontId="65" fillId="0" borderId="41" xfId="0" applyNumberFormat="1" applyFont="1" applyBorder="1" applyAlignment="1">
      <alignment horizontal="center" vertical="center" wrapText="1"/>
    </xf>
    <xf numFmtId="4" fontId="65" fillId="0" borderId="44" xfId="0" applyNumberFormat="1" applyFont="1" applyBorder="1" applyAlignment="1">
      <alignment horizontal="center" vertical="center" wrapText="1"/>
    </xf>
    <xf numFmtId="0" fontId="72" fillId="33" borderId="29" xfId="0" applyFont="1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72" fillId="33" borderId="16" xfId="0" applyFont="1" applyFill="1" applyBorder="1" applyAlignment="1">
      <alignment horizontal="left" wrapText="1"/>
    </xf>
    <xf numFmtId="0" fontId="0" fillId="33" borderId="39" xfId="0" applyFill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64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7" fillId="33" borderId="16" xfId="0" applyFont="1" applyFill="1" applyBorder="1" applyAlignment="1">
      <alignment horizontal="center"/>
    </xf>
    <xf numFmtId="0" fontId="57" fillId="33" borderId="35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3" fillId="0" borderId="41" xfId="0" applyFont="1" applyBorder="1" applyAlignment="1">
      <alignment horizontal="center" vertical="center" textRotation="90" wrapText="1"/>
    </xf>
    <xf numFmtId="0" fontId="63" fillId="0" borderId="48" xfId="0" applyFont="1" applyBorder="1" applyAlignment="1">
      <alignment horizontal="center" vertical="center" textRotation="90" wrapText="1"/>
    </xf>
    <xf numFmtId="0" fontId="63" fillId="0" borderId="44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left" wrapText="1"/>
    </xf>
    <xf numFmtId="0" fontId="57" fillId="33" borderId="3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7" fillId="36" borderId="16" xfId="0" applyFont="1" applyFill="1" applyBorder="1" applyAlignment="1">
      <alignment horizontal="center" wrapText="1"/>
    </xf>
    <xf numFmtId="0" fontId="67" fillId="36" borderId="3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67" fillId="36" borderId="29" xfId="0" applyFont="1" applyFill="1" applyBorder="1" applyAlignment="1">
      <alignment horizontal="center" wrapText="1"/>
    </xf>
    <xf numFmtId="0" fontId="67" fillId="36" borderId="28" xfId="0" applyFont="1" applyFill="1" applyBorder="1" applyAlignment="1">
      <alignment horizontal="center" wrapText="1"/>
    </xf>
    <xf numFmtId="0" fontId="48" fillId="35" borderId="16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shrinkToFit="1"/>
    </xf>
    <xf numFmtId="2" fontId="0" fillId="0" borderId="22" xfId="0" applyNumberFormat="1" applyFill="1" applyBorder="1" applyAlignment="1">
      <alignment horizontal="center" shrinkToFi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wrapText="1"/>
    </xf>
    <xf numFmtId="2" fontId="0" fillId="0" borderId="26" xfId="0" applyNumberFormat="1" applyFill="1" applyBorder="1" applyAlignment="1">
      <alignment horizontal="center" wrapText="1"/>
    </xf>
    <xf numFmtId="17" fontId="0" fillId="0" borderId="14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40" borderId="41" xfId="0" applyFont="1" applyFill="1" applyBorder="1" applyAlignment="1">
      <alignment vertical="center" wrapText="1"/>
    </xf>
    <xf numFmtId="0" fontId="0" fillId="40" borderId="44" xfId="0" applyFont="1" applyFill="1" applyBorder="1" applyAlignment="1">
      <alignment vertical="center" wrapText="1"/>
    </xf>
    <xf numFmtId="0" fontId="0" fillId="40" borderId="41" xfId="0" applyFont="1" applyFill="1" applyBorder="1" applyAlignment="1">
      <alignment vertical="center"/>
    </xf>
    <xf numFmtId="0" fontId="0" fillId="40" borderId="44" xfId="0" applyFont="1" applyFill="1" applyBorder="1" applyAlignment="1">
      <alignment vertical="center"/>
    </xf>
    <xf numFmtId="0" fontId="0" fillId="40" borderId="41" xfId="0" applyFont="1" applyFill="1" applyBorder="1" applyAlignment="1">
      <alignment horizontal="center" vertical="center" wrapText="1"/>
    </xf>
    <xf numFmtId="0" fontId="0" fillId="40" borderId="44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wrapText="1"/>
    </xf>
    <xf numFmtId="0" fontId="74" fillId="0" borderId="42" xfId="0" applyFont="1" applyBorder="1" applyAlignment="1">
      <alignment horizontal="center" wrapText="1"/>
    </xf>
    <xf numFmtId="0" fontId="74" fillId="0" borderId="49" xfId="0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74" fillId="0" borderId="50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4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el-brother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08"/>
  <sheetViews>
    <sheetView tabSelected="1" zoomScale="90" zoomScaleNormal="90" zoomScalePageLayoutView="0" workbookViewId="0" topLeftCell="A112">
      <selection activeCell="E6" sqref="E6"/>
    </sheetView>
  </sheetViews>
  <sheetFormatPr defaultColWidth="9.140625" defaultRowHeight="15" outlineLevelRow="1"/>
  <cols>
    <col min="1" max="1" width="15.8515625" style="13" customWidth="1"/>
    <col min="2" max="2" width="33.421875" style="5" customWidth="1"/>
    <col min="3" max="3" width="21.00390625" style="0" customWidth="1"/>
    <col min="4" max="4" width="18.28125" style="0" customWidth="1"/>
    <col min="5" max="5" width="23.7109375" style="5" customWidth="1"/>
    <col min="6" max="6" width="14.28125" style="5" customWidth="1"/>
    <col min="7" max="7" width="18.7109375" style="5" customWidth="1"/>
    <col min="8" max="8" width="12.8515625" style="5" customWidth="1"/>
    <col min="9" max="9" width="23.28125" style="0" customWidth="1"/>
    <col min="10" max="10" width="21.421875" style="0" customWidth="1"/>
    <col min="11" max="11" width="12.00390625" style="0" customWidth="1"/>
    <col min="12" max="12" width="0.2890625" style="0" customWidth="1"/>
    <col min="13" max="13" width="14.8515625" style="0" customWidth="1"/>
    <col min="14" max="15" width="13.00390625" style="0" customWidth="1"/>
    <col min="16" max="16" width="12.7109375" style="0" customWidth="1"/>
    <col min="17" max="17" width="11.7109375" style="0" customWidth="1"/>
    <col min="18" max="18" width="11.421875" style="0" customWidth="1"/>
  </cols>
  <sheetData>
    <row r="1" spans="3:8" ht="15">
      <c r="C1" s="2" t="s">
        <v>4</v>
      </c>
      <c r="D1" s="3" t="s">
        <v>5</v>
      </c>
      <c r="E1" s="6"/>
      <c r="F1" s="6"/>
      <c r="G1" s="6"/>
      <c r="H1" s="6"/>
    </row>
    <row r="2" spans="3:8" ht="15">
      <c r="C2" s="4"/>
      <c r="D2" s="311" t="s">
        <v>348</v>
      </c>
      <c r="E2" s="312"/>
      <c r="F2" s="6"/>
      <c r="G2" s="6"/>
      <c r="H2" s="6"/>
    </row>
    <row r="3" spans="3:8" ht="15">
      <c r="C3" s="2" t="s">
        <v>6</v>
      </c>
      <c r="D3" s="3" t="s">
        <v>139</v>
      </c>
      <c r="E3" s="6"/>
      <c r="F3" s="6"/>
      <c r="G3" s="6"/>
      <c r="H3" s="6"/>
    </row>
    <row r="4" spans="3:8" ht="15">
      <c r="C4" s="2" t="s">
        <v>7</v>
      </c>
      <c r="D4" s="3" t="s">
        <v>8</v>
      </c>
      <c r="E4" s="6"/>
      <c r="F4" s="6"/>
      <c r="G4" s="6"/>
      <c r="H4" s="6"/>
    </row>
    <row r="5" spans="6:8" ht="15">
      <c r="F5" s="6"/>
      <c r="G5" s="6"/>
      <c r="H5" s="6"/>
    </row>
    <row r="6" spans="6:8" ht="15">
      <c r="F6" s="6"/>
      <c r="G6" s="6"/>
      <c r="H6" s="6"/>
    </row>
    <row r="7" spans="1:8" ht="18" customHeight="1">
      <c r="A7" s="19" t="s">
        <v>144</v>
      </c>
      <c r="C7" s="2"/>
      <c r="D7" s="3"/>
      <c r="E7" s="6"/>
      <c r="F7" s="6"/>
      <c r="G7" s="6"/>
      <c r="H7" s="6"/>
    </row>
    <row r="8" spans="1:8" ht="18" customHeight="1">
      <c r="A8" s="20" t="s">
        <v>57</v>
      </c>
      <c r="C8" s="2"/>
      <c r="D8" s="3"/>
      <c r="E8" s="6"/>
      <c r="F8" s="6"/>
      <c r="G8" s="6"/>
      <c r="H8" s="6"/>
    </row>
    <row r="9" ht="18" customHeight="1">
      <c r="A9" s="20" t="s">
        <v>145</v>
      </c>
    </row>
    <row r="10" ht="18" customHeight="1">
      <c r="A10" s="20" t="s">
        <v>104</v>
      </c>
    </row>
    <row r="11" ht="18" customHeight="1">
      <c r="A11" s="20" t="s">
        <v>105</v>
      </c>
    </row>
    <row r="12" ht="18" customHeight="1">
      <c r="A12" s="20" t="s">
        <v>146</v>
      </c>
    </row>
    <row r="13" ht="18" customHeight="1">
      <c r="A13" s="28" t="s">
        <v>346</v>
      </c>
    </row>
    <row r="14" ht="16.5" customHeight="1" thickBot="1">
      <c r="A14" s="28"/>
    </row>
    <row r="15" spans="1:10" ht="16.5" customHeight="1" thickBot="1">
      <c r="A15" s="237" t="s">
        <v>316</v>
      </c>
      <c r="B15" s="240"/>
      <c r="C15" s="240"/>
      <c r="D15" s="240"/>
      <c r="E15" s="240"/>
      <c r="F15" s="239"/>
      <c r="G15" s="277" t="s">
        <v>347</v>
      </c>
      <c r="H15" s="278"/>
      <c r="I15" s="269" t="s">
        <v>200</v>
      </c>
      <c r="J15" s="270"/>
    </row>
    <row r="16" spans="1:10" ht="29.25" customHeight="1" outlineLevel="1" thickBot="1">
      <c r="A16" s="14" t="s">
        <v>0</v>
      </c>
      <c r="B16" s="172" t="s">
        <v>1</v>
      </c>
      <c r="C16" s="15" t="s">
        <v>2</v>
      </c>
      <c r="D16" s="265" t="s">
        <v>319</v>
      </c>
      <c r="E16" s="253"/>
      <c r="F16" s="172" t="s">
        <v>87</v>
      </c>
      <c r="G16" s="114" t="s">
        <v>201</v>
      </c>
      <c r="H16" s="114" t="s">
        <v>202</v>
      </c>
      <c r="I16" s="92" t="s">
        <v>167</v>
      </c>
      <c r="J16" s="92" t="s">
        <v>166</v>
      </c>
    </row>
    <row r="17" spans="1:12" ht="15" outlineLevel="1">
      <c r="A17" s="11" t="s">
        <v>317</v>
      </c>
      <c r="B17" s="12" t="s">
        <v>126</v>
      </c>
      <c r="C17" s="185" t="s">
        <v>318</v>
      </c>
      <c r="D17" s="279" t="s">
        <v>320</v>
      </c>
      <c r="E17" s="280"/>
      <c r="F17" s="170">
        <v>15</v>
      </c>
      <c r="G17" s="126">
        <v>54790</v>
      </c>
      <c r="H17" s="158">
        <f aca="true" t="shared" si="0" ref="H17:H22">G17/L17</f>
        <v>821.8499999999999</v>
      </c>
      <c r="I17" s="127">
        <f>G17-780</f>
        <v>54010</v>
      </c>
      <c r="J17" s="127" t="s">
        <v>344</v>
      </c>
      <c r="L17">
        <f aca="true" t="shared" si="1" ref="L17:L26">1000/F17</f>
        <v>66.66666666666667</v>
      </c>
    </row>
    <row r="18" spans="1:12" ht="15" outlineLevel="1">
      <c r="A18" s="7" t="s">
        <v>317</v>
      </c>
      <c r="B18" s="8" t="s">
        <v>126</v>
      </c>
      <c r="C18" s="44" t="s">
        <v>318</v>
      </c>
      <c r="D18" s="242" t="s">
        <v>321</v>
      </c>
      <c r="E18" s="243"/>
      <c r="F18" s="169">
        <v>21.5</v>
      </c>
      <c r="G18" s="115">
        <v>55640</v>
      </c>
      <c r="H18" s="156">
        <f t="shared" si="0"/>
        <v>1196.26</v>
      </c>
      <c r="I18" s="116">
        <f aca="true" t="shared" si="2" ref="I18:I26">G18-780</f>
        <v>54860</v>
      </c>
      <c r="J18" s="116" t="s">
        <v>344</v>
      </c>
      <c r="L18">
        <f t="shared" si="1"/>
        <v>46.51162790697674</v>
      </c>
    </row>
    <row r="19" spans="1:12" ht="15" outlineLevel="1">
      <c r="A19" s="7" t="s">
        <v>317</v>
      </c>
      <c r="B19" s="8" t="s">
        <v>126</v>
      </c>
      <c r="C19" s="44" t="s">
        <v>318</v>
      </c>
      <c r="D19" s="242" t="s">
        <v>322</v>
      </c>
      <c r="E19" s="243"/>
      <c r="F19" s="169">
        <v>33.6</v>
      </c>
      <c r="G19" s="115">
        <v>55640</v>
      </c>
      <c r="H19" s="156">
        <f t="shared" si="0"/>
        <v>1869.5040000000001</v>
      </c>
      <c r="I19" s="116">
        <f t="shared" si="2"/>
        <v>54860</v>
      </c>
      <c r="J19" s="116" t="s">
        <v>344</v>
      </c>
      <c r="L19">
        <f t="shared" si="1"/>
        <v>29.76190476190476</v>
      </c>
    </row>
    <row r="20" spans="1:12" ht="15" outlineLevel="1">
      <c r="A20" s="7" t="s">
        <v>317</v>
      </c>
      <c r="B20" s="8" t="s">
        <v>126</v>
      </c>
      <c r="C20" s="44" t="s">
        <v>318</v>
      </c>
      <c r="D20" s="242" t="s">
        <v>323</v>
      </c>
      <c r="E20" s="243"/>
      <c r="F20" s="169">
        <v>59.9</v>
      </c>
      <c r="G20" s="115">
        <v>55640</v>
      </c>
      <c r="H20" s="156">
        <f t="shared" si="0"/>
        <v>3332.836</v>
      </c>
      <c r="I20" s="116">
        <f t="shared" si="2"/>
        <v>54860</v>
      </c>
      <c r="J20" s="116" t="s">
        <v>344</v>
      </c>
      <c r="L20">
        <f t="shared" si="1"/>
        <v>16.69449081803005</v>
      </c>
    </row>
    <row r="21" spans="1:12" ht="15" outlineLevel="1">
      <c r="A21" s="7" t="s">
        <v>317</v>
      </c>
      <c r="B21" s="8" t="s">
        <v>126</v>
      </c>
      <c r="C21" s="44" t="s">
        <v>318</v>
      </c>
      <c r="D21" s="242" t="s">
        <v>324</v>
      </c>
      <c r="E21" s="243"/>
      <c r="F21" s="169">
        <v>210</v>
      </c>
      <c r="G21" s="115">
        <v>56990</v>
      </c>
      <c r="H21" s="156">
        <f t="shared" si="0"/>
        <v>11967.9</v>
      </c>
      <c r="I21" s="116">
        <f t="shared" si="2"/>
        <v>56210</v>
      </c>
      <c r="J21" s="116" t="s">
        <v>344</v>
      </c>
      <c r="L21">
        <f t="shared" si="1"/>
        <v>4.761904761904762</v>
      </c>
    </row>
    <row r="22" spans="1:12" ht="15.75" outlineLevel="1" thickBot="1">
      <c r="A22" s="9" t="s">
        <v>317</v>
      </c>
      <c r="B22" s="10" t="s">
        <v>126</v>
      </c>
      <c r="C22" s="45" t="s">
        <v>318</v>
      </c>
      <c r="D22" s="257" t="s">
        <v>325</v>
      </c>
      <c r="E22" s="258"/>
      <c r="F22" s="171">
        <v>371.42</v>
      </c>
      <c r="G22" s="119">
        <v>56990</v>
      </c>
      <c r="H22" s="159">
        <f t="shared" si="0"/>
        <v>21167.225800000004</v>
      </c>
      <c r="I22" s="120">
        <f t="shared" si="2"/>
        <v>56210</v>
      </c>
      <c r="J22" s="120" t="s">
        <v>344</v>
      </c>
      <c r="L22">
        <f t="shared" si="1"/>
        <v>2.6923698239190132</v>
      </c>
    </row>
    <row r="23" spans="1:12" ht="15" outlineLevel="1">
      <c r="A23" s="11" t="s">
        <v>317</v>
      </c>
      <c r="B23" s="12" t="s">
        <v>126</v>
      </c>
      <c r="C23" s="185">
        <v>20</v>
      </c>
      <c r="D23" s="289" t="s">
        <v>326</v>
      </c>
      <c r="E23" s="280"/>
      <c r="F23" s="170" t="s">
        <v>86</v>
      </c>
      <c r="G23" s="126">
        <v>67690</v>
      </c>
      <c r="H23" s="158" t="s">
        <v>86</v>
      </c>
      <c r="I23" s="127">
        <f t="shared" si="2"/>
        <v>66910</v>
      </c>
      <c r="J23" s="127" t="s">
        <v>344</v>
      </c>
      <c r="L23" t="e">
        <f t="shared" si="1"/>
        <v>#VALUE!</v>
      </c>
    </row>
    <row r="24" spans="1:12" ht="15.75" outlineLevel="1" thickBot="1">
      <c r="A24" s="9" t="s">
        <v>317</v>
      </c>
      <c r="B24" s="10" t="s">
        <v>126</v>
      </c>
      <c r="C24" s="45">
        <v>20</v>
      </c>
      <c r="D24" s="257" t="s">
        <v>328</v>
      </c>
      <c r="E24" s="258"/>
      <c r="F24" s="171" t="s">
        <v>86</v>
      </c>
      <c r="G24" s="119">
        <v>68370</v>
      </c>
      <c r="H24" s="159" t="s">
        <v>86</v>
      </c>
      <c r="I24" s="120">
        <f t="shared" si="2"/>
        <v>67590</v>
      </c>
      <c r="J24" s="120" t="s">
        <v>344</v>
      </c>
      <c r="L24" t="e">
        <f t="shared" si="1"/>
        <v>#VALUE!</v>
      </c>
    </row>
    <row r="25" spans="1:12" ht="15" outlineLevel="1">
      <c r="A25" s="11" t="s">
        <v>327</v>
      </c>
      <c r="B25" s="12" t="s">
        <v>126</v>
      </c>
      <c r="C25" s="185">
        <v>45</v>
      </c>
      <c r="D25" s="279" t="s">
        <v>329</v>
      </c>
      <c r="E25" s="280"/>
      <c r="F25" s="170" t="s">
        <v>86</v>
      </c>
      <c r="G25" s="126">
        <v>67690</v>
      </c>
      <c r="H25" s="158" t="s">
        <v>86</v>
      </c>
      <c r="I25" s="127">
        <f t="shared" si="2"/>
        <v>66910</v>
      </c>
      <c r="J25" s="127" t="s">
        <v>344</v>
      </c>
      <c r="L25" t="e">
        <f>1000/F25</f>
        <v>#VALUE!</v>
      </c>
    </row>
    <row r="26" spans="1:12" ht="15.75" outlineLevel="1" thickBot="1">
      <c r="A26" s="173" t="s">
        <v>327</v>
      </c>
      <c r="B26" s="174" t="s">
        <v>126</v>
      </c>
      <c r="C26" s="175">
        <v>45</v>
      </c>
      <c r="D26" s="290" t="s">
        <v>330</v>
      </c>
      <c r="E26" s="291"/>
      <c r="F26" s="176" t="s">
        <v>86</v>
      </c>
      <c r="G26" s="177">
        <v>69480</v>
      </c>
      <c r="H26" s="178" t="s">
        <v>86</v>
      </c>
      <c r="I26" s="179">
        <f t="shared" si="2"/>
        <v>68700</v>
      </c>
      <c r="J26" s="120" t="s">
        <v>344</v>
      </c>
      <c r="L26" t="e">
        <f t="shared" si="1"/>
        <v>#VALUE!</v>
      </c>
    </row>
    <row r="27" spans="1:10" s="184" customFormat="1" ht="15.75" outlineLevel="1" thickBot="1">
      <c r="A27" s="180"/>
      <c r="B27" s="181"/>
      <c r="C27" s="181"/>
      <c r="D27" s="181"/>
      <c r="E27" s="181"/>
      <c r="F27" s="181"/>
      <c r="G27" s="182"/>
      <c r="H27" s="183"/>
      <c r="I27" s="182"/>
      <c r="J27" s="182"/>
    </row>
    <row r="28" spans="1:10" ht="16.5" customHeight="1" thickBot="1">
      <c r="A28" s="234" t="s">
        <v>331</v>
      </c>
      <c r="B28" s="264"/>
      <c r="C28" s="264"/>
      <c r="D28" s="264"/>
      <c r="E28" s="264"/>
      <c r="F28" s="236"/>
      <c r="G28" s="277" t="s">
        <v>347</v>
      </c>
      <c r="H28" s="278"/>
      <c r="I28" s="275" t="s">
        <v>200</v>
      </c>
      <c r="J28" s="276"/>
    </row>
    <row r="29" spans="1:10" ht="29.25" customHeight="1" outlineLevel="1" thickBot="1">
      <c r="A29" s="14" t="s">
        <v>0</v>
      </c>
      <c r="B29" s="172" t="s">
        <v>1</v>
      </c>
      <c r="C29" s="15" t="s">
        <v>2</v>
      </c>
      <c r="D29" s="265" t="s">
        <v>319</v>
      </c>
      <c r="E29" s="253"/>
      <c r="F29" s="172" t="s">
        <v>87</v>
      </c>
      <c r="G29" s="114" t="s">
        <v>201</v>
      </c>
      <c r="H29" s="114" t="s">
        <v>202</v>
      </c>
      <c r="I29" s="92" t="s">
        <v>167</v>
      </c>
      <c r="J29" s="92" t="s">
        <v>166</v>
      </c>
    </row>
    <row r="30" spans="1:12" ht="15" outlineLevel="1">
      <c r="A30" s="11" t="s">
        <v>334</v>
      </c>
      <c r="B30" s="12" t="s">
        <v>126</v>
      </c>
      <c r="C30" s="185" t="s">
        <v>318</v>
      </c>
      <c r="D30" s="279" t="s">
        <v>320</v>
      </c>
      <c r="E30" s="280"/>
      <c r="F30" s="86">
        <v>19.3</v>
      </c>
      <c r="G30" s="126">
        <v>62190</v>
      </c>
      <c r="H30" s="158">
        <v>754.63</v>
      </c>
      <c r="I30" s="127">
        <f>G30-800</f>
        <v>61390</v>
      </c>
      <c r="J30" s="127" t="s">
        <v>344</v>
      </c>
      <c r="L30">
        <f>1000/F30</f>
        <v>51.81347150259067</v>
      </c>
    </row>
    <row r="31" spans="1:12" ht="15" outlineLevel="1">
      <c r="A31" s="7" t="s">
        <v>334</v>
      </c>
      <c r="B31" s="8" t="s">
        <v>126</v>
      </c>
      <c r="C31" s="44" t="s">
        <v>318</v>
      </c>
      <c r="D31" s="242" t="s">
        <v>322</v>
      </c>
      <c r="E31" s="243"/>
      <c r="F31" s="169">
        <v>43.01</v>
      </c>
      <c r="G31" s="115">
        <v>62190</v>
      </c>
      <c r="H31" s="156">
        <v>1766.8508</v>
      </c>
      <c r="I31" s="116">
        <f>G31-800</f>
        <v>61390</v>
      </c>
      <c r="J31" s="116" t="s">
        <v>344</v>
      </c>
      <c r="L31">
        <f>1000/F31</f>
        <v>23.250406882120437</v>
      </c>
    </row>
    <row r="32" spans="1:12" ht="15" outlineLevel="1">
      <c r="A32" s="7" t="s">
        <v>334</v>
      </c>
      <c r="B32" s="8" t="s">
        <v>126</v>
      </c>
      <c r="C32" s="44" t="s">
        <v>318</v>
      </c>
      <c r="D32" s="242" t="s">
        <v>323</v>
      </c>
      <c r="E32" s="243"/>
      <c r="F32" s="169">
        <v>75.93</v>
      </c>
      <c r="G32" s="115">
        <v>62190</v>
      </c>
      <c r="H32" s="156">
        <v>3145.0206000000003</v>
      </c>
      <c r="I32" s="116">
        <f>G32-800</f>
        <v>61390</v>
      </c>
      <c r="J32" s="116" t="s">
        <v>344</v>
      </c>
      <c r="L32">
        <f>1000/F32</f>
        <v>13.170025023047543</v>
      </c>
    </row>
    <row r="33" spans="1:12" ht="15" outlineLevel="1">
      <c r="A33" s="7" t="s">
        <v>334</v>
      </c>
      <c r="B33" s="8" t="s">
        <v>126</v>
      </c>
      <c r="C33" s="44" t="s">
        <v>318</v>
      </c>
      <c r="D33" s="242" t="s">
        <v>332</v>
      </c>
      <c r="E33" s="243"/>
      <c r="F33" s="169">
        <v>118.53</v>
      </c>
      <c r="G33" s="115">
        <v>62190</v>
      </c>
      <c r="H33" s="156">
        <v>5606.469</v>
      </c>
      <c r="I33" s="116">
        <f>G33-800</f>
        <v>61390</v>
      </c>
      <c r="J33" s="116" t="s">
        <v>344</v>
      </c>
      <c r="L33">
        <f>1000/F33</f>
        <v>8.436682696363789</v>
      </c>
    </row>
    <row r="34" spans="1:12" ht="15.75" outlineLevel="1" thickBot="1">
      <c r="A34" s="7" t="s">
        <v>334</v>
      </c>
      <c r="B34" s="8" t="s">
        <v>126</v>
      </c>
      <c r="C34" s="44" t="s">
        <v>318</v>
      </c>
      <c r="D34" s="242" t="s">
        <v>333</v>
      </c>
      <c r="E34" s="243"/>
      <c r="F34" s="169">
        <v>170.56</v>
      </c>
      <c r="G34" s="115">
        <v>60580</v>
      </c>
      <c r="H34" s="156">
        <v>8572.345599999999</v>
      </c>
      <c r="I34" s="116">
        <f>G34-800</f>
        <v>59780</v>
      </c>
      <c r="J34" s="116" t="s">
        <v>344</v>
      </c>
      <c r="L34">
        <f>1000/F34</f>
        <v>5.863039399624766</v>
      </c>
    </row>
    <row r="35" spans="1:10" s="184" customFormat="1" ht="15.75" outlineLevel="1" thickBot="1">
      <c r="A35" s="180"/>
      <c r="B35" s="181"/>
      <c r="C35" s="181"/>
      <c r="D35" s="181"/>
      <c r="E35" s="181"/>
      <c r="F35" s="181"/>
      <c r="G35" s="182"/>
      <c r="H35" s="183"/>
      <c r="I35" s="182"/>
      <c r="J35" s="182"/>
    </row>
    <row r="36" spans="1:10" ht="16.5" customHeight="1" thickBot="1">
      <c r="A36" s="234" t="s">
        <v>124</v>
      </c>
      <c r="B36" s="264"/>
      <c r="C36" s="264"/>
      <c r="D36" s="264"/>
      <c r="E36" s="264"/>
      <c r="F36" s="236"/>
      <c r="G36" s="277" t="s">
        <v>347</v>
      </c>
      <c r="H36" s="278"/>
      <c r="I36" s="275" t="s">
        <v>200</v>
      </c>
      <c r="J36" s="276"/>
    </row>
    <row r="37" spans="1:10" ht="29.25" customHeight="1" outlineLevel="1" thickBot="1">
      <c r="A37" s="14" t="s">
        <v>0</v>
      </c>
      <c r="B37" s="71" t="s">
        <v>1</v>
      </c>
      <c r="C37" s="15" t="s">
        <v>2</v>
      </c>
      <c r="D37" s="265" t="s">
        <v>56</v>
      </c>
      <c r="E37" s="253"/>
      <c r="F37" s="71" t="s">
        <v>87</v>
      </c>
      <c r="G37" s="114" t="s">
        <v>201</v>
      </c>
      <c r="H37" s="114" t="s">
        <v>202</v>
      </c>
      <c r="I37" s="92" t="s">
        <v>167</v>
      </c>
      <c r="J37" s="92" t="s">
        <v>166</v>
      </c>
    </row>
    <row r="38" spans="1:12" ht="15" outlineLevel="1">
      <c r="A38" s="7" t="s">
        <v>125</v>
      </c>
      <c r="B38" s="8" t="s">
        <v>126</v>
      </c>
      <c r="C38" s="44" t="s">
        <v>88</v>
      </c>
      <c r="D38" s="242" t="s">
        <v>132</v>
      </c>
      <c r="E38" s="243"/>
      <c r="F38" s="82">
        <v>2080</v>
      </c>
      <c r="G38" s="115">
        <f>I38+600</f>
        <v>36740</v>
      </c>
      <c r="H38" s="156">
        <f>G38/L38</f>
        <v>76419.2</v>
      </c>
      <c r="I38" s="116">
        <v>36140</v>
      </c>
      <c r="J38" s="116">
        <f>I38-200</f>
        <v>35940</v>
      </c>
      <c r="L38">
        <f>1000/F38</f>
        <v>0.4807692307692308</v>
      </c>
    </row>
    <row r="39" spans="1:12" ht="15" outlineLevel="1">
      <c r="A39" s="33" t="s">
        <v>125</v>
      </c>
      <c r="B39" s="34" t="s">
        <v>126</v>
      </c>
      <c r="C39" s="47" t="s">
        <v>88</v>
      </c>
      <c r="D39" s="244" t="s">
        <v>206</v>
      </c>
      <c r="E39" s="245"/>
      <c r="F39" s="149">
        <v>4155</v>
      </c>
      <c r="G39" s="117">
        <f>I39+600</f>
        <v>36740</v>
      </c>
      <c r="H39" s="157">
        <f>G39/L39</f>
        <v>152654.7</v>
      </c>
      <c r="I39" s="116">
        <v>36140</v>
      </c>
      <c r="J39" s="118">
        <f>I39-200</f>
        <v>35940</v>
      </c>
      <c r="L39">
        <f>1000/F39</f>
        <v>0.24067388688327315</v>
      </c>
    </row>
    <row r="40" spans="1:12" ht="15" outlineLevel="1">
      <c r="A40" s="33" t="s">
        <v>125</v>
      </c>
      <c r="B40" s="34" t="s">
        <v>126</v>
      </c>
      <c r="C40" s="47" t="s">
        <v>88</v>
      </c>
      <c r="D40" s="244" t="s">
        <v>208</v>
      </c>
      <c r="E40" s="245"/>
      <c r="F40" s="149">
        <v>3267</v>
      </c>
      <c r="G40" s="117">
        <f>I40+600</f>
        <v>36740</v>
      </c>
      <c r="H40" s="157">
        <f>G40/L40</f>
        <v>120029.57999999999</v>
      </c>
      <c r="I40" s="116">
        <v>36140</v>
      </c>
      <c r="J40" s="118">
        <f>I40-200</f>
        <v>35940</v>
      </c>
      <c r="L40">
        <f>1000/F40</f>
        <v>0.3060912151821243</v>
      </c>
    </row>
    <row r="41" spans="1:12" ht="15" outlineLevel="1">
      <c r="A41" s="33" t="s">
        <v>125</v>
      </c>
      <c r="B41" s="34" t="s">
        <v>126</v>
      </c>
      <c r="C41" s="47" t="s">
        <v>88</v>
      </c>
      <c r="D41" s="244" t="s">
        <v>207</v>
      </c>
      <c r="E41" s="245"/>
      <c r="F41" s="149">
        <v>8926</v>
      </c>
      <c r="G41" s="117">
        <f>I41+600</f>
        <v>36740</v>
      </c>
      <c r="H41" s="157">
        <f>G41/L41</f>
        <v>327941.24</v>
      </c>
      <c r="I41" s="116">
        <v>36140</v>
      </c>
      <c r="J41" s="118">
        <f>I41-200</f>
        <v>35940</v>
      </c>
      <c r="L41">
        <f>1000/F41</f>
        <v>0.11203226529240422</v>
      </c>
    </row>
    <row r="42" spans="1:12" ht="15" outlineLevel="1">
      <c r="A42" s="7" t="s">
        <v>125</v>
      </c>
      <c r="B42" s="8" t="s">
        <v>126</v>
      </c>
      <c r="C42" s="44" t="s">
        <v>88</v>
      </c>
      <c r="D42" s="242" t="s">
        <v>129</v>
      </c>
      <c r="E42" s="243"/>
      <c r="F42" s="82">
        <v>8320</v>
      </c>
      <c r="G42" s="115">
        <v>38660</v>
      </c>
      <c r="H42" s="156">
        <f>G42/L42</f>
        <v>321651.2</v>
      </c>
      <c r="I42" s="116">
        <v>37330</v>
      </c>
      <c r="J42" s="116">
        <f>I42-200</f>
        <v>37130</v>
      </c>
      <c r="L42">
        <f>1000/F42</f>
        <v>0.1201923076923077</v>
      </c>
    </row>
    <row r="43" spans="1:10" ht="15" outlineLevel="1">
      <c r="A43" s="7" t="s">
        <v>125</v>
      </c>
      <c r="B43" s="8" t="s">
        <v>126</v>
      </c>
      <c r="C43" s="44" t="s">
        <v>88</v>
      </c>
      <c r="D43" s="242" t="s">
        <v>209</v>
      </c>
      <c r="E43" s="243"/>
      <c r="F43" s="82"/>
      <c r="G43" s="115"/>
      <c r="H43" s="115"/>
      <c r="I43" s="116">
        <v>37330</v>
      </c>
      <c r="J43" s="116">
        <v>35220</v>
      </c>
    </row>
    <row r="44" spans="1:10" ht="15.75" outlineLevel="1" thickBot="1">
      <c r="A44" s="9" t="s">
        <v>125</v>
      </c>
      <c r="B44" s="10" t="s">
        <v>126</v>
      </c>
      <c r="C44" s="45" t="s">
        <v>88</v>
      </c>
      <c r="D44" s="257" t="s">
        <v>210</v>
      </c>
      <c r="E44" s="258"/>
      <c r="F44" s="83"/>
      <c r="G44" s="119"/>
      <c r="H44" s="119"/>
      <c r="I44" s="120">
        <v>38160</v>
      </c>
      <c r="J44" s="120">
        <v>38160</v>
      </c>
    </row>
    <row r="45" spans="1:12" ht="15" outlineLevel="1">
      <c r="A45" s="67" t="s">
        <v>125</v>
      </c>
      <c r="B45" s="68" t="s">
        <v>126</v>
      </c>
      <c r="C45" s="69" t="s">
        <v>96</v>
      </c>
      <c r="D45" s="266" t="s">
        <v>130</v>
      </c>
      <c r="E45" s="267"/>
      <c r="F45" s="77">
        <v>283</v>
      </c>
      <c r="G45" s="121">
        <v>34790</v>
      </c>
      <c r="H45" s="121"/>
      <c r="I45" s="122">
        <f>G45-500</f>
        <v>34290</v>
      </c>
      <c r="J45" s="122">
        <f aca="true" t="shared" si="3" ref="J45:J50">I45-600</f>
        <v>33690</v>
      </c>
      <c r="L45">
        <f aca="true" t="shared" si="4" ref="L45:L50">1000/F45</f>
        <v>3.5335689045936394</v>
      </c>
    </row>
    <row r="46" spans="1:12" ht="15" outlineLevel="1">
      <c r="A46" s="67" t="s">
        <v>125</v>
      </c>
      <c r="B46" s="68" t="s">
        <v>126</v>
      </c>
      <c r="C46" s="69" t="s">
        <v>96</v>
      </c>
      <c r="D46" s="266" t="s">
        <v>131</v>
      </c>
      <c r="E46" s="267"/>
      <c r="F46" s="77">
        <v>1244</v>
      </c>
      <c r="G46" s="121">
        <v>34790</v>
      </c>
      <c r="H46" s="121"/>
      <c r="I46" s="122">
        <f>G46-500</f>
        <v>34290</v>
      </c>
      <c r="J46" s="122">
        <f t="shared" si="3"/>
        <v>33690</v>
      </c>
      <c r="L46">
        <f t="shared" si="4"/>
        <v>0.8038585209003215</v>
      </c>
    </row>
    <row r="47" spans="1:12" ht="15" outlineLevel="1">
      <c r="A47" s="33" t="s">
        <v>125</v>
      </c>
      <c r="B47" s="34" t="s">
        <v>126</v>
      </c>
      <c r="C47" s="47" t="s">
        <v>96</v>
      </c>
      <c r="D47" s="244" t="s">
        <v>127</v>
      </c>
      <c r="E47" s="245"/>
      <c r="F47" s="78">
        <v>2763</v>
      </c>
      <c r="G47" s="123">
        <v>41490</v>
      </c>
      <c r="H47" s="123"/>
      <c r="I47" s="122">
        <f>G47-500</f>
        <v>40990</v>
      </c>
      <c r="J47" s="122">
        <f t="shared" si="3"/>
        <v>40390</v>
      </c>
      <c r="L47">
        <f t="shared" si="4"/>
        <v>0.3619254433586681</v>
      </c>
    </row>
    <row r="48" spans="1:12" ht="15" outlineLevel="1">
      <c r="A48" s="33" t="s">
        <v>125</v>
      </c>
      <c r="B48" s="34" t="s">
        <v>126</v>
      </c>
      <c r="C48" s="47" t="s">
        <v>96</v>
      </c>
      <c r="D48" s="244" t="s">
        <v>128</v>
      </c>
      <c r="E48" s="245"/>
      <c r="F48" s="78">
        <v>4145</v>
      </c>
      <c r="G48" s="117">
        <v>42670</v>
      </c>
      <c r="H48" s="117"/>
      <c r="I48" s="118">
        <f>G48-500</f>
        <v>42170</v>
      </c>
      <c r="J48" s="118">
        <f t="shared" si="3"/>
        <v>41570</v>
      </c>
      <c r="L48">
        <f t="shared" si="4"/>
        <v>0.24125452352231605</v>
      </c>
    </row>
    <row r="49" spans="1:12" ht="15" outlineLevel="1">
      <c r="A49" s="33" t="s">
        <v>125</v>
      </c>
      <c r="B49" s="34" t="s">
        <v>126</v>
      </c>
      <c r="C49" s="47" t="s">
        <v>96</v>
      </c>
      <c r="D49" s="244" t="s">
        <v>129</v>
      </c>
      <c r="E49" s="245"/>
      <c r="F49" s="78">
        <v>8290</v>
      </c>
      <c r="G49" s="117" t="s">
        <v>86</v>
      </c>
      <c r="H49" s="117"/>
      <c r="I49" s="118">
        <v>42180</v>
      </c>
      <c r="J49" s="118">
        <f t="shared" si="3"/>
        <v>41580</v>
      </c>
      <c r="L49">
        <f t="shared" si="4"/>
        <v>0.12062726176115803</v>
      </c>
    </row>
    <row r="50" spans="1:12" ht="15.75" outlineLevel="1" thickBot="1">
      <c r="A50" s="37" t="s">
        <v>125</v>
      </c>
      <c r="B50" s="38" t="s">
        <v>126</v>
      </c>
      <c r="C50" s="64" t="s">
        <v>96</v>
      </c>
      <c r="D50" s="255" t="s">
        <v>140</v>
      </c>
      <c r="E50" s="256"/>
      <c r="F50" s="79">
        <v>15543</v>
      </c>
      <c r="G50" s="124" t="s">
        <v>86</v>
      </c>
      <c r="H50" s="124"/>
      <c r="I50" s="125">
        <v>44390</v>
      </c>
      <c r="J50" s="125">
        <f t="shared" si="3"/>
        <v>43790</v>
      </c>
      <c r="L50">
        <f t="shared" si="4"/>
        <v>0.06433764395547835</v>
      </c>
    </row>
    <row r="51" spans="1:10" ht="19.5" outlineLevel="1" thickBot="1">
      <c r="A51" s="76" t="s">
        <v>141</v>
      </c>
      <c r="B51" s="73"/>
      <c r="C51" s="73"/>
      <c r="D51" s="73"/>
      <c r="E51" s="73"/>
      <c r="F51" s="74"/>
      <c r="G51" s="87"/>
      <c r="H51" s="87"/>
      <c r="I51" s="75"/>
      <c r="J51" s="75"/>
    </row>
    <row r="52" spans="1:10" ht="16.5" customHeight="1" thickBot="1">
      <c r="A52" s="237" t="s">
        <v>342</v>
      </c>
      <c r="B52" s="240"/>
      <c r="C52" s="240"/>
      <c r="D52" s="240"/>
      <c r="E52" s="240"/>
      <c r="F52" s="239"/>
      <c r="G52" s="277" t="s">
        <v>347</v>
      </c>
      <c r="H52" s="278"/>
      <c r="I52" s="269" t="s">
        <v>200</v>
      </c>
      <c r="J52" s="270"/>
    </row>
    <row r="53" spans="1:10" ht="30.75" outlineLevel="1" thickBot="1">
      <c r="A53" s="14" t="s">
        <v>0</v>
      </c>
      <c r="B53" s="16" t="s">
        <v>1</v>
      </c>
      <c r="C53" s="15" t="s">
        <v>2</v>
      </c>
      <c r="D53" s="265" t="s">
        <v>56</v>
      </c>
      <c r="E53" s="253"/>
      <c r="F53" s="25" t="s">
        <v>87</v>
      </c>
      <c r="G53" s="114" t="s">
        <v>201</v>
      </c>
      <c r="H53" s="114" t="s">
        <v>211</v>
      </c>
      <c r="I53" s="92" t="s">
        <v>167</v>
      </c>
      <c r="J53" s="92" t="s">
        <v>166</v>
      </c>
    </row>
    <row r="54" spans="1:12" ht="16.5" customHeight="1" outlineLevel="1">
      <c r="A54" s="11" t="s">
        <v>133</v>
      </c>
      <c r="B54" s="12" t="s">
        <v>134</v>
      </c>
      <c r="C54" s="155" t="s">
        <v>88</v>
      </c>
      <c r="D54" s="279" t="s">
        <v>213</v>
      </c>
      <c r="E54" s="280"/>
      <c r="F54" s="155">
        <v>4.55</v>
      </c>
      <c r="G54" s="126">
        <v>52920</v>
      </c>
      <c r="H54" s="158">
        <f>G54/L54</f>
        <v>240.78599999999997</v>
      </c>
      <c r="I54" s="127">
        <f>G54-800</f>
        <v>52120</v>
      </c>
      <c r="J54" s="142">
        <f>I54-500</f>
        <v>51620</v>
      </c>
      <c r="L54">
        <f aca="true" t="shared" si="5" ref="L54:L79">1000/F54</f>
        <v>219.7802197802198</v>
      </c>
    </row>
    <row r="55" spans="1:12" ht="16.5" customHeight="1" outlineLevel="1">
      <c r="A55" s="7" t="s">
        <v>133</v>
      </c>
      <c r="B55" s="8" t="s">
        <v>134</v>
      </c>
      <c r="C55" s="153" t="s">
        <v>88</v>
      </c>
      <c r="D55" s="242" t="s">
        <v>212</v>
      </c>
      <c r="E55" s="243"/>
      <c r="F55" s="153">
        <v>6.72</v>
      </c>
      <c r="G55" s="115">
        <v>52920</v>
      </c>
      <c r="H55" s="156">
        <f>G55/L55</f>
        <v>355.62239999999997</v>
      </c>
      <c r="I55" s="116">
        <f aca="true" t="shared" si="6" ref="I55:I69">G55-800</f>
        <v>52120</v>
      </c>
      <c r="J55" s="134">
        <f aca="true" t="shared" si="7" ref="J55:J69">I55-500</f>
        <v>51620</v>
      </c>
      <c r="L55">
        <f t="shared" si="5"/>
        <v>148.80952380952382</v>
      </c>
    </row>
    <row r="56" spans="1:12" ht="16.5" customHeight="1" outlineLevel="1">
      <c r="A56" s="7" t="s">
        <v>133</v>
      </c>
      <c r="B56" s="8" t="s">
        <v>134</v>
      </c>
      <c r="C56" s="44" t="s">
        <v>88</v>
      </c>
      <c r="D56" s="242" t="s">
        <v>147</v>
      </c>
      <c r="E56" s="243"/>
      <c r="F56" s="82">
        <v>12.84</v>
      </c>
      <c r="G56" s="115">
        <v>52920</v>
      </c>
      <c r="H56" s="156">
        <f aca="true" t="shared" si="8" ref="H56:H79">G56/L56</f>
        <v>679.4928</v>
      </c>
      <c r="I56" s="116">
        <f t="shared" si="6"/>
        <v>52120</v>
      </c>
      <c r="J56" s="134">
        <f t="shared" si="7"/>
        <v>51620</v>
      </c>
      <c r="L56">
        <f t="shared" si="5"/>
        <v>77.88161993769471</v>
      </c>
    </row>
    <row r="57" spans="1:12" ht="16.5" customHeight="1" outlineLevel="1">
      <c r="A57" s="7" t="s">
        <v>133</v>
      </c>
      <c r="B57" s="8" t="s">
        <v>134</v>
      </c>
      <c r="C57" s="44" t="s">
        <v>88</v>
      </c>
      <c r="D57" s="242" t="s">
        <v>214</v>
      </c>
      <c r="E57" s="243"/>
      <c r="F57" s="46">
        <v>76.6</v>
      </c>
      <c r="G57" s="115">
        <v>52920</v>
      </c>
      <c r="H57" s="156">
        <f t="shared" si="8"/>
        <v>4053.672</v>
      </c>
      <c r="I57" s="116">
        <f t="shared" si="6"/>
        <v>52120</v>
      </c>
      <c r="J57" s="134">
        <f t="shared" si="7"/>
        <v>51620</v>
      </c>
      <c r="L57">
        <f t="shared" si="5"/>
        <v>13.054830287206267</v>
      </c>
    </row>
    <row r="58" spans="1:12" ht="16.5" customHeight="1" outlineLevel="1">
      <c r="A58" s="7" t="s">
        <v>133</v>
      </c>
      <c r="B58" s="8" t="s">
        <v>134</v>
      </c>
      <c r="C58" s="44" t="s">
        <v>88</v>
      </c>
      <c r="D58" s="242" t="s">
        <v>215</v>
      </c>
      <c r="E58" s="243"/>
      <c r="F58" s="46">
        <v>97.1</v>
      </c>
      <c r="G58" s="115">
        <v>36760</v>
      </c>
      <c r="H58" s="156">
        <f t="shared" si="8"/>
        <v>3569.3959999999997</v>
      </c>
      <c r="I58" s="116">
        <f t="shared" si="6"/>
        <v>35960</v>
      </c>
      <c r="J58" s="134">
        <f t="shared" si="7"/>
        <v>35460</v>
      </c>
      <c r="L58">
        <f t="shared" si="5"/>
        <v>10.298661174047375</v>
      </c>
    </row>
    <row r="59" spans="1:12" ht="16.5" customHeight="1" outlineLevel="1">
      <c r="A59" s="7" t="s">
        <v>133</v>
      </c>
      <c r="B59" s="8" t="s">
        <v>134</v>
      </c>
      <c r="C59" s="44" t="s">
        <v>88</v>
      </c>
      <c r="D59" s="242" t="s">
        <v>216</v>
      </c>
      <c r="E59" s="243"/>
      <c r="F59" s="153">
        <v>13.95</v>
      </c>
      <c r="G59" s="115">
        <v>53760</v>
      </c>
      <c r="H59" s="156">
        <f t="shared" si="8"/>
        <v>749.952</v>
      </c>
      <c r="I59" s="116">
        <f t="shared" si="6"/>
        <v>52960</v>
      </c>
      <c r="J59" s="116">
        <f t="shared" si="7"/>
        <v>52460</v>
      </c>
      <c r="L59">
        <f t="shared" si="5"/>
        <v>71.68458781362007</v>
      </c>
    </row>
    <row r="60" spans="1:12" ht="16.5" customHeight="1" outlineLevel="1">
      <c r="A60" s="7" t="s">
        <v>133</v>
      </c>
      <c r="B60" s="8" t="s">
        <v>134</v>
      </c>
      <c r="C60" s="44" t="s">
        <v>88</v>
      </c>
      <c r="D60" s="242" t="s">
        <v>217</v>
      </c>
      <c r="E60" s="243"/>
      <c r="F60" s="70">
        <v>13.95</v>
      </c>
      <c r="G60" s="115">
        <v>53760</v>
      </c>
      <c r="H60" s="156">
        <f t="shared" si="8"/>
        <v>749.952</v>
      </c>
      <c r="I60" s="116">
        <f t="shared" si="6"/>
        <v>52960</v>
      </c>
      <c r="J60" s="116">
        <f t="shared" si="7"/>
        <v>52460</v>
      </c>
      <c r="L60">
        <f t="shared" si="5"/>
        <v>71.68458781362007</v>
      </c>
    </row>
    <row r="61" spans="1:12" ht="16.5" customHeight="1" outlineLevel="1">
      <c r="A61" s="7" t="s">
        <v>133</v>
      </c>
      <c r="B61" s="8" t="s">
        <v>134</v>
      </c>
      <c r="C61" s="44" t="s">
        <v>88</v>
      </c>
      <c r="D61" s="242" t="s">
        <v>231</v>
      </c>
      <c r="E61" s="243"/>
      <c r="F61" s="153">
        <v>139.1</v>
      </c>
      <c r="G61" s="115">
        <v>53760</v>
      </c>
      <c r="H61" s="156">
        <f>G61/L61</f>
        <v>7478.016</v>
      </c>
      <c r="I61" s="116">
        <f t="shared" si="6"/>
        <v>52960</v>
      </c>
      <c r="J61" s="116">
        <f t="shared" si="7"/>
        <v>52460</v>
      </c>
      <c r="L61">
        <f t="shared" si="5"/>
        <v>7.1890726096333575</v>
      </c>
    </row>
    <row r="62" spans="1:12" ht="16.5" customHeight="1" outlineLevel="1">
      <c r="A62" s="7" t="s">
        <v>133</v>
      </c>
      <c r="B62" s="8" t="s">
        <v>134</v>
      </c>
      <c r="C62" s="44" t="s">
        <v>88</v>
      </c>
      <c r="D62" s="242" t="s">
        <v>218</v>
      </c>
      <c r="E62" s="243"/>
      <c r="F62" s="153">
        <v>185.47</v>
      </c>
      <c r="G62" s="115">
        <v>53760</v>
      </c>
      <c r="H62" s="156">
        <f t="shared" si="8"/>
        <v>9970.8672</v>
      </c>
      <c r="I62" s="116">
        <f t="shared" si="6"/>
        <v>52960</v>
      </c>
      <c r="J62" s="116">
        <f t="shared" si="7"/>
        <v>52460</v>
      </c>
      <c r="L62">
        <f t="shared" si="5"/>
        <v>5.3917075537822825</v>
      </c>
    </row>
    <row r="63" spans="1:12" ht="16.5" customHeight="1" outlineLevel="1">
      <c r="A63" s="7" t="s">
        <v>133</v>
      </c>
      <c r="B63" s="8" t="s">
        <v>134</v>
      </c>
      <c r="C63" s="44" t="s">
        <v>88</v>
      </c>
      <c r="D63" s="242" t="s">
        <v>219</v>
      </c>
      <c r="E63" s="243"/>
      <c r="F63" s="153">
        <v>229.01</v>
      </c>
      <c r="G63" s="115">
        <v>53760</v>
      </c>
      <c r="H63" s="156">
        <f t="shared" si="8"/>
        <v>12311.5776</v>
      </c>
      <c r="I63" s="116">
        <f t="shared" si="6"/>
        <v>52960</v>
      </c>
      <c r="J63" s="116">
        <f t="shared" si="7"/>
        <v>52460</v>
      </c>
      <c r="L63">
        <f t="shared" si="5"/>
        <v>4.366621544910703</v>
      </c>
    </row>
    <row r="64" spans="1:12" ht="16.5" customHeight="1" outlineLevel="1">
      <c r="A64" s="7" t="s">
        <v>133</v>
      </c>
      <c r="B64" s="8" t="s">
        <v>134</v>
      </c>
      <c r="C64" s="44" t="s">
        <v>88</v>
      </c>
      <c r="D64" s="242" t="s">
        <v>220</v>
      </c>
      <c r="E64" s="243"/>
      <c r="F64" s="70">
        <v>271.11</v>
      </c>
      <c r="G64" s="115">
        <v>53760</v>
      </c>
      <c r="H64" s="156">
        <f t="shared" si="8"/>
        <v>14574.8736</v>
      </c>
      <c r="I64" s="116">
        <f t="shared" si="6"/>
        <v>52960</v>
      </c>
      <c r="J64" s="116">
        <f t="shared" si="7"/>
        <v>52460</v>
      </c>
      <c r="L64">
        <f t="shared" si="5"/>
        <v>3.688539707129947</v>
      </c>
    </row>
    <row r="65" spans="1:12" ht="16.5" customHeight="1" outlineLevel="1">
      <c r="A65" s="7" t="s">
        <v>133</v>
      </c>
      <c r="B65" s="8" t="s">
        <v>134</v>
      </c>
      <c r="C65" s="44" t="s">
        <v>88</v>
      </c>
      <c r="D65" s="242" t="s">
        <v>221</v>
      </c>
      <c r="E65" s="243"/>
      <c r="F65" s="70">
        <v>257.51</v>
      </c>
      <c r="G65" s="115">
        <v>53760</v>
      </c>
      <c r="H65" s="156">
        <f t="shared" si="8"/>
        <v>13843.7376</v>
      </c>
      <c r="I65" s="116">
        <f t="shared" si="6"/>
        <v>52960</v>
      </c>
      <c r="J65" s="116">
        <f t="shared" si="7"/>
        <v>52460</v>
      </c>
      <c r="L65">
        <f t="shared" si="5"/>
        <v>3.8833443361422857</v>
      </c>
    </row>
    <row r="66" spans="1:12" ht="16.5" customHeight="1" outlineLevel="1">
      <c r="A66" s="7" t="s">
        <v>133</v>
      </c>
      <c r="B66" s="8" t="s">
        <v>134</v>
      </c>
      <c r="C66" s="44" t="s">
        <v>88</v>
      </c>
      <c r="D66" s="242" t="s">
        <v>222</v>
      </c>
      <c r="E66" s="243"/>
      <c r="F66" s="46">
        <v>296.3</v>
      </c>
      <c r="G66" s="115">
        <v>53760</v>
      </c>
      <c r="H66" s="156">
        <f t="shared" si="8"/>
        <v>15929.088</v>
      </c>
      <c r="I66" s="116">
        <f t="shared" si="6"/>
        <v>52960</v>
      </c>
      <c r="J66" s="116">
        <f t="shared" si="7"/>
        <v>52460</v>
      </c>
      <c r="L66">
        <f t="shared" si="5"/>
        <v>3.374957813027337</v>
      </c>
    </row>
    <row r="67" spans="1:12" ht="16.5" customHeight="1" outlineLevel="1">
      <c r="A67" s="7" t="s">
        <v>133</v>
      </c>
      <c r="B67" s="8" t="s">
        <v>134</v>
      </c>
      <c r="C67" s="44" t="s">
        <v>88</v>
      </c>
      <c r="D67" s="242" t="s">
        <v>223</v>
      </c>
      <c r="E67" s="243"/>
      <c r="F67" s="70">
        <v>339.94</v>
      </c>
      <c r="G67" s="115">
        <v>53760</v>
      </c>
      <c r="H67" s="156">
        <f t="shared" si="8"/>
        <v>18275.1744</v>
      </c>
      <c r="I67" s="116">
        <f t="shared" si="6"/>
        <v>52960</v>
      </c>
      <c r="J67" s="116">
        <f t="shared" si="7"/>
        <v>52460</v>
      </c>
      <c r="L67">
        <f t="shared" si="5"/>
        <v>2.9416955933400013</v>
      </c>
    </row>
    <row r="68" spans="1:12" ht="16.5" customHeight="1" outlineLevel="1">
      <c r="A68" s="7" t="s">
        <v>133</v>
      </c>
      <c r="B68" s="8" t="s">
        <v>134</v>
      </c>
      <c r="C68" s="44" t="s">
        <v>88</v>
      </c>
      <c r="D68" s="242" t="s">
        <v>136</v>
      </c>
      <c r="E68" s="243"/>
      <c r="F68" s="70">
        <v>397.35</v>
      </c>
      <c r="G68" s="115">
        <v>53760</v>
      </c>
      <c r="H68" s="156">
        <f t="shared" si="8"/>
        <v>21361.536</v>
      </c>
      <c r="I68" s="116">
        <f t="shared" si="6"/>
        <v>52960</v>
      </c>
      <c r="J68" s="116">
        <f t="shared" si="7"/>
        <v>52460</v>
      </c>
      <c r="L68">
        <f t="shared" si="5"/>
        <v>2.5166729583490626</v>
      </c>
    </row>
    <row r="69" spans="1:12" ht="16.5" customHeight="1" outlineLevel="1" thickBot="1">
      <c r="A69" s="9" t="s">
        <v>133</v>
      </c>
      <c r="B69" s="10" t="s">
        <v>134</v>
      </c>
      <c r="C69" s="45" t="s">
        <v>88</v>
      </c>
      <c r="D69" s="257" t="s">
        <v>224</v>
      </c>
      <c r="E69" s="258"/>
      <c r="F69" s="72">
        <v>512.82</v>
      </c>
      <c r="G69" s="200">
        <v>53500</v>
      </c>
      <c r="H69" s="159">
        <f t="shared" si="8"/>
        <v>27435.870000000003</v>
      </c>
      <c r="I69" s="135">
        <f t="shared" si="6"/>
        <v>52700</v>
      </c>
      <c r="J69" s="135">
        <f t="shared" si="7"/>
        <v>52200</v>
      </c>
      <c r="L69">
        <f t="shared" si="5"/>
        <v>1.9500019500019499</v>
      </c>
    </row>
    <row r="70" spans="1:12" ht="16.5" customHeight="1" outlineLevel="1">
      <c r="A70" s="201" t="s">
        <v>133</v>
      </c>
      <c r="B70" s="12" t="s">
        <v>135</v>
      </c>
      <c r="C70" s="154" t="s">
        <v>88</v>
      </c>
      <c r="D70" s="279" t="s">
        <v>225</v>
      </c>
      <c r="E70" s="280"/>
      <c r="F70" s="86">
        <v>19.02</v>
      </c>
      <c r="G70" s="126">
        <v>49600</v>
      </c>
      <c r="H70" s="126">
        <f t="shared" si="8"/>
        <v>943.392</v>
      </c>
      <c r="I70" s="116">
        <f>G70-380</f>
        <v>49220</v>
      </c>
      <c r="J70" s="127">
        <f>I70-200</f>
        <v>49020</v>
      </c>
      <c r="L70">
        <f t="shared" si="5"/>
        <v>52.576235541535226</v>
      </c>
    </row>
    <row r="71" spans="1:12" ht="16.5" customHeight="1" outlineLevel="1">
      <c r="A71" s="67" t="s">
        <v>133</v>
      </c>
      <c r="B71" s="68" t="s">
        <v>135</v>
      </c>
      <c r="C71" s="152" t="s">
        <v>88</v>
      </c>
      <c r="D71" s="242" t="s">
        <v>226</v>
      </c>
      <c r="E71" s="243"/>
      <c r="F71" s="46">
        <v>23.46</v>
      </c>
      <c r="G71" s="115">
        <v>49600</v>
      </c>
      <c r="H71" s="115">
        <f t="shared" si="8"/>
        <v>1163.616</v>
      </c>
      <c r="I71" s="116">
        <f aca="true" t="shared" si="9" ref="I71:I79">G71-380</f>
        <v>49220</v>
      </c>
      <c r="J71" s="116">
        <f aca="true" t="shared" si="10" ref="J71:J79">I71-200</f>
        <v>49020</v>
      </c>
      <c r="L71">
        <f t="shared" si="5"/>
        <v>42.62574595055413</v>
      </c>
    </row>
    <row r="72" spans="1:12" ht="16.5" customHeight="1" outlineLevel="1">
      <c r="A72" s="7" t="s">
        <v>133</v>
      </c>
      <c r="B72" s="8" t="s">
        <v>135</v>
      </c>
      <c r="C72" s="152" t="s">
        <v>88</v>
      </c>
      <c r="D72" s="242" t="s">
        <v>229</v>
      </c>
      <c r="E72" s="243"/>
      <c r="F72" s="46">
        <v>34.13</v>
      </c>
      <c r="G72" s="115">
        <v>49600</v>
      </c>
      <c r="H72" s="115">
        <f>G72/L72</f>
        <v>1692.8480000000002</v>
      </c>
      <c r="I72" s="116">
        <f t="shared" si="9"/>
        <v>49220</v>
      </c>
      <c r="J72" s="116">
        <f t="shared" si="10"/>
        <v>49020</v>
      </c>
      <c r="L72">
        <f t="shared" si="5"/>
        <v>29.299736302373276</v>
      </c>
    </row>
    <row r="73" spans="1:12" ht="16.5" customHeight="1" outlineLevel="1">
      <c r="A73" s="7" t="s">
        <v>133</v>
      </c>
      <c r="B73" s="8" t="s">
        <v>135</v>
      </c>
      <c r="C73" s="152" t="s">
        <v>88</v>
      </c>
      <c r="D73" s="242" t="s">
        <v>230</v>
      </c>
      <c r="E73" s="243"/>
      <c r="F73" s="46">
        <v>44.58</v>
      </c>
      <c r="G73" s="115">
        <v>49600</v>
      </c>
      <c r="H73" s="115">
        <f t="shared" si="8"/>
        <v>2211.1679999999997</v>
      </c>
      <c r="I73" s="116">
        <f t="shared" si="9"/>
        <v>49220</v>
      </c>
      <c r="J73" s="116">
        <f t="shared" si="10"/>
        <v>49020</v>
      </c>
      <c r="L73">
        <f t="shared" si="5"/>
        <v>22.43158366980709</v>
      </c>
    </row>
    <row r="74" spans="1:12" ht="16.5" customHeight="1" outlineLevel="1">
      <c r="A74" s="7" t="s">
        <v>133</v>
      </c>
      <c r="B74" s="8" t="s">
        <v>135</v>
      </c>
      <c r="C74" s="152" t="s">
        <v>88</v>
      </c>
      <c r="D74" s="254" t="s">
        <v>232</v>
      </c>
      <c r="E74" s="249"/>
      <c r="F74" s="46">
        <v>40.19</v>
      </c>
      <c r="G74" s="115">
        <v>49600</v>
      </c>
      <c r="H74" s="115">
        <f t="shared" si="8"/>
        <v>1993.4239999999998</v>
      </c>
      <c r="I74" s="116">
        <f t="shared" si="9"/>
        <v>49220</v>
      </c>
      <c r="J74" s="116">
        <f t="shared" si="10"/>
        <v>49020</v>
      </c>
      <c r="L74">
        <f t="shared" si="5"/>
        <v>24.881811395869622</v>
      </c>
    </row>
    <row r="75" spans="1:12" ht="16.5" customHeight="1" outlineLevel="1">
      <c r="A75" s="7" t="s">
        <v>133</v>
      </c>
      <c r="B75" s="8" t="s">
        <v>135</v>
      </c>
      <c r="C75" s="152" t="s">
        <v>88</v>
      </c>
      <c r="D75" s="254" t="s">
        <v>233</v>
      </c>
      <c r="E75" s="249"/>
      <c r="F75" s="46">
        <v>45.18</v>
      </c>
      <c r="G75" s="115">
        <v>50880</v>
      </c>
      <c r="H75" s="115">
        <f>G75/L75</f>
        <v>2298.7584</v>
      </c>
      <c r="I75" s="116">
        <f t="shared" si="9"/>
        <v>50500</v>
      </c>
      <c r="J75" s="116">
        <f t="shared" si="10"/>
        <v>50300</v>
      </c>
      <c r="L75">
        <f t="shared" si="5"/>
        <v>22.13368747233289</v>
      </c>
    </row>
    <row r="76" spans="1:12" ht="16.5" customHeight="1" outlineLevel="1">
      <c r="A76" s="7" t="s">
        <v>133</v>
      </c>
      <c r="B76" s="8" t="s">
        <v>135</v>
      </c>
      <c r="C76" s="152" t="s">
        <v>88</v>
      </c>
      <c r="D76" s="254" t="s">
        <v>234</v>
      </c>
      <c r="E76" s="249"/>
      <c r="F76" s="46">
        <v>99.34</v>
      </c>
      <c r="G76" s="115">
        <v>50880</v>
      </c>
      <c r="H76" s="115">
        <f t="shared" si="8"/>
        <v>5054.4192</v>
      </c>
      <c r="I76" s="116">
        <f t="shared" si="9"/>
        <v>50500</v>
      </c>
      <c r="J76" s="116">
        <f t="shared" si="10"/>
        <v>50300</v>
      </c>
      <c r="L76">
        <f t="shared" si="5"/>
        <v>10.066438494060801</v>
      </c>
    </row>
    <row r="77" spans="1:12" ht="16.5" customHeight="1" outlineLevel="1">
      <c r="A77" s="7" t="s">
        <v>133</v>
      </c>
      <c r="B77" s="8" t="s">
        <v>135</v>
      </c>
      <c r="C77" s="152" t="s">
        <v>88</v>
      </c>
      <c r="D77" s="254" t="s">
        <v>148</v>
      </c>
      <c r="E77" s="249"/>
      <c r="F77" s="46">
        <v>113.21</v>
      </c>
      <c r="G77" s="115">
        <v>50880</v>
      </c>
      <c r="H77" s="115">
        <f t="shared" si="8"/>
        <v>5760.1248</v>
      </c>
      <c r="I77" s="116">
        <f t="shared" si="9"/>
        <v>50500</v>
      </c>
      <c r="J77" s="116">
        <f t="shared" si="10"/>
        <v>50300</v>
      </c>
      <c r="L77">
        <f t="shared" si="5"/>
        <v>8.833141948591114</v>
      </c>
    </row>
    <row r="78" spans="1:12" ht="16.5" customHeight="1" outlineLevel="1">
      <c r="A78" s="7" t="s">
        <v>133</v>
      </c>
      <c r="B78" s="8" t="s">
        <v>135</v>
      </c>
      <c r="C78" s="152" t="s">
        <v>88</v>
      </c>
      <c r="D78" s="242" t="s">
        <v>137</v>
      </c>
      <c r="E78" s="243"/>
      <c r="F78" s="46">
        <v>215.44</v>
      </c>
      <c r="G78" s="115">
        <v>50880</v>
      </c>
      <c r="H78" s="115">
        <f t="shared" si="8"/>
        <v>10961.5872</v>
      </c>
      <c r="I78" s="116">
        <f t="shared" si="9"/>
        <v>50500</v>
      </c>
      <c r="J78" s="116">
        <f t="shared" si="10"/>
        <v>50300</v>
      </c>
      <c r="L78">
        <f t="shared" si="5"/>
        <v>4.641663572224285</v>
      </c>
    </row>
    <row r="79" spans="1:12" ht="16.5" customHeight="1" outlineLevel="1" thickBot="1">
      <c r="A79" s="37" t="s">
        <v>133</v>
      </c>
      <c r="B79" s="38" t="s">
        <v>135</v>
      </c>
      <c r="C79" s="150" t="s">
        <v>88</v>
      </c>
      <c r="D79" s="255" t="s">
        <v>138</v>
      </c>
      <c r="E79" s="256"/>
      <c r="F79" s="151">
        <v>357.14</v>
      </c>
      <c r="G79" s="124">
        <v>50880</v>
      </c>
      <c r="H79" s="124">
        <f t="shared" si="8"/>
        <v>18171.283199999998</v>
      </c>
      <c r="I79" s="120">
        <f t="shared" si="9"/>
        <v>50500</v>
      </c>
      <c r="J79" s="120">
        <f t="shared" si="10"/>
        <v>50300</v>
      </c>
      <c r="L79">
        <f t="shared" si="5"/>
        <v>2.8000224001792016</v>
      </c>
    </row>
    <row r="80" spans="1:10" ht="15.75" outlineLevel="1" thickBot="1">
      <c r="A80" s="128"/>
      <c r="B80" s="73"/>
      <c r="C80" s="73"/>
      <c r="D80" s="73"/>
      <c r="E80" s="73"/>
      <c r="F80" s="74"/>
      <c r="G80" s="129"/>
      <c r="H80" s="129"/>
      <c r="I80" s="130"/>
      <c r="J80" s="130"/>
    </row>
    <row r="81" spans="1:10" ht="16.5" customHeight="1" thickBot="1">
      <c r="A81" s="237" t="s">
        <v>149</v>
      </c>
      <c r="B81" s="240"/>
      <c r="C81" s="240"/>
      <c r="D81" s="240"/>
      <c r="E81" s="240"/>
      <c r="F81" s="239"/>
      <c r="G81" s="277" t="s">
        <v>347</v>
      </c>
      <c r="H81" s="278"/>
      <c r="I81" s="269" t="s">
        <v>200</v>
      </c>
      <c r="J81" s="270"/>
    </row>
    <row r="82" spans="1:10" ht="30.75" outlineLevel="1" thickBot="1">
      <c r="A82" s="14" t="s">
        <v>0</v>
      </c>
      <c r="B82" s="16" t="s">
        <v>1</v>
      </c>
      <c r="C82" s="15" t="s">
        <v>2</v>
      </c>
      <c r="D82" s="252" t="s">
        <v>56</v>
      </c>
      <c r="E82" s="253"/>
      <c r="F82" s="25" t="s">
        <v>87</v>
      </c>
      <c r="G82" s="114" t="s">
        <v>201</v>
      </c>
      <c r="H82" s="114" t="s">
        <v>211</v>
      </c>
      <c r="I82" s="92" t="s">
        <v>167</v>
      </c>
      <c r="J82" s="92" t="s">
        <v>166</v>
      </c>
    </row>
    <row r="83" spans="1:11" ht="15" outlineLevel="1">
      <c r="A83" s="29" t="s">
        <v>12</v>
      </c>
      <c r="B83" s="30" t="s">
        <v>13</v>
      </c>
      <c r="C83" s="66" t="s">
        <v>106</v>
      </c>
      <c r="D83" s="259" t="s">
        <v>14</v>
      </c>
      <c r="E83" s="260"/>
      <c r="F83" s="66" t="s">
        <v>86</v>
      </c>
      <c r="G83" s="131">
        <v>66390</v>
      </c>
      <c r="H83" s="131"/>
      <c r="I83" s="132">
        <f>G83-100</f>
        <v>66290</v>
      </c>
      <c r="J83" s="132" t="s">
        <v>345</v>
      </c>
      <c r="K83" s="261" t="s">
        <v>165</v>
      </c>
    </row>
    <row r="84" spans="1:11" ht="15" outlineLevel="1">
      <c r="A84" s="33" t="s">
        <v>12</v>
      </c>
      <c r="B84" s="34" t="s">
        <v>13</v>
      </c>
      <c r="C84" s="47" t="s">
        <v>106</v>
      </c>
      <c r="D84" s="244" t="s">
        <v>15</v>
      </c>
      <c r="E84" s="245"/>
      <c r="F84" s="65" t="s">
        <v>86</v>
      </c>
      <c r="G84" s="117">
        <v>66390</v>
      </c>
      <c r="H84" s="117"/>
      <c r="I84" s="118">
        <f aca="true" t="shared" si="11" ref="I84:I100">G84-100</f>
        <v>66290</v>
      </c>
      <c r="J84" s="118" t="s">
        <v>345</v>
      </c>
      <c r="K84" s="262"/>
    </row>
    <row r="85" spans="1:11" ht="15" outlineLevel="1">
      <c r="A85" s="33" t="s">
        <v>12</v>
      </c>
      <c r="B85" s="34" t="s">
        <v>13</v>
      </c>
      <c r="C85" s="47" t="s">
        <v>106</v>
      </c>
      <c r="D85" s="244" t="s">
        <v>16</v>
      </c>
      <c r="E85" s="245"/>
      <c r="F85" s="65" t="s">
        <v>86</v>
      </c>
      <c r="G85" s="117">
        <v>62900</v>
      </c>
      <c r="H85" s="117"/>
      <c r="I85" s="118">
        <f t="shared" si="11"/>
        <v>62800</v>
      </c>
      <c r="J85" s="118" t="s">
        <v>345</v>
      </c>
      <c r="K85" s="262"/>
    </row>
    <row r="86" spans="1:11" ht="15" outlineLevel="1">
      <c r="A86" s="33" t="s">
        <v>12</v>
      </c>
      <c r="B86" s="34" t="s">
        <v>13</v>
      </c>
      <c r="C86" s="47" t="s">
        <v>106</v>
      </c>
      <c r="D86" s="244" t="s">
        <v>25</v>
      </c>
      <c r="E86" s="245"/>
      <c r="F86" s="65" t="s">
        <v>86</v>
      </c>
      <c r="G86" s="117">
        <v>62900</v>
      </c>
      <c r="H86" s="117"/>
      <c r="I86" s="118">
        <f t="shared" si="11"/>
        <v>62800</v>
      </c>
      <c r="J86" s="118" t="s">
        <v>345</v>
      </c>
      <c r="K86" s="262"/>
    </row>
    <row r="87" spans="1:11" ht="15" outlineLevel="1">
      <c r="A87" s="33" t="s">
        <v>12</v>
      </c>
      <c r="B87" s="34" t="s">
        <v>13</v>
      </c>
      <c r="C87" s="47" t="s">
        <v>106</v>
      </c>
      <c r="D87" s="244" t="s">
        <v>17</v>
      </c>
      <c r="E87" s="245"/>
      <c r="F87" s="65" t="s">
        <v>86</v>
      </c>
      <c r="G87" s="117">
        <v>66390</v>
      </c>
      <c r="H87" s="117"/>
      <c r="I87" s="118">
        <f t="shared" si="11"/>
        <v>66290</v>
      </c>
      <c r="J87" s="118" t="s">
        <v>345</v>
      </c>
      <c r="K87" s="262"/>
    </row>
    <row r="88" spans="1:11" ht="15" outlineLevel="1">
      <c r="A88" s="33" t="s">
        <v>12</v>
      </c>
      <c r="B88" s="34" t="s">
        <v>13</v>
      </c>
      <c r="C88" s="47" t="s">
        <v>106</v>
      </c>
      <c r="D88" s="244" t="s">
        <v>142</v>
      </c>
      <c r="E88" s="245"/>
      <c r="F88" s="65" t="s">
        <v>86</v>
      </c>
      <c r="G88" s="117">
        <v>66390</v>
      </c>
      <c r="H88" s="117"/>
      <c r="I88" s="118">
        <f t="shared" si="11"/>
        <v>66290</v>
      </c>
      <c r="J88" s="118" t="s">
        <v>345</v>
      </c>
      <c r="K88" s="262"/>
    </row>
    <row r="89" spans="1:11" ht="15" outlineLevel="1">
      <c r="A89" s="33" t="s">
        <v>12</v>
      </c>
      <c r="B89" s="34" t="s">
        <v>13</v>
      </c>
      <c r="C89" s="47" t="s">
        <v>106</v>
      </c>
      <c r="D89" s="244" t="s">
        <v>18</v>
      </c>
      <c r="E89" s="245"/>
      <c r="F89" s="65" t="s">
        <v>86</v>
      </c>
      <c r="G89" s="117">
        <v>66390</v>
      </c>
      <c r="H89" s="117"/>
      <c r="I89" s="118">
        <f t="shared" si="11"/>
        <v>66290</v>
      </c>
      <c r="J89" s="118" t="s">
        <v>345</v>
      </c>
      <c r="K89" s="262"/>
    </row>
    <row r="90" spans="1:11" ht="15" outlineLevel="1">
      <c r="A90" s="33" t="s">
        <v>12</v>
      </c>
      <c r="B90" s="34" t="s">
        <v>13</v>
      </c>
      <c r="C90" s="47" t="s">
        <v>106</v>
      </c>
      <c r="D90" s="244" t="s">
        <v>143</v>
      </c>
      <c r="E90" s="245"/>
      <c r="F90" s="65" t="s">
        <v>86</v>
      </c>
      <c r="G90" s="117">
        <v>66390</v>
      </c>
      <c r="H90" s="117"/>
      <c r="I90" s="118">
        <f t="shared" si="11"/>
        <v>66290</v>
      </c>
      <c r="J90" s="118" t="s">
        <v>345</v>
      </c>
      <c r="K90" s="262"/>
    </row>
    <row r="91" spans="1:11" ht="15" outlineLevel="1">
      <c r="A91" s="33" t="s">
        <v>12</v>
      </c>
      <c r="B91" s="34" t="s">
        <v>13</v>
      </c>
      <c r="C91" s="47" t="s">
        <v>106</v>
      </c>
      <c r="D91" s="244" t="s">
        <v>9</v>
      </c>
      <c r="E91" s="245"/>
      <c r="F91" s="65" t="s">
        <v>86</v>
      </c>
      <c r="G91" s="117">
        <v>66390</v>
      </c>
      <c r="H91" s="117"/>
      <c r="I91" s="118">
        <f t="shared" si="11"/>
        <v>66290</v>
      </c>
      <c r="J91" s="118" t="s">
        <v>345</v>
      </c>
      <c r="K91" s="262"/>
    </row>
    <row r="92" spans="1:11" ht="15" outlineLevel="1">
      <c r="A92" s="33" t="s">
        <v>12</v>
      </c>
      <c r="B92" s="34" t="s">
        <v>13</v>
      </c>
      <c r="C92" s="47" t="s">
        <v>106</v>
      </c>
      <c r="D92" s="244" t="s">
        <v>10</v>
      </c>
      <c r="E92" s="245"/>
      <c r="F92" s="65" t="s">
        <v>86</v>
      </c>
      <c r="G92" s="117">
        <v>66390</v>
      </c>
      <c r="H92" s="117"/>
      <c r="I92" s="118">
        <f t="shared" si="11"/>
        <v>66290</v>
      </c>
      <c r="J92" s="118" t="s">
        <v>345</v>
      </c>
      <c r="K92" s="262"/>
    </row>
    <row r="93" spans="1:11" ht="15" outlineLevel="1">
      <c r="A93" s="33" t="s">
        <v>12</v>
      </c>
      <c r="B93" s="34" t="s">
        <v>13</v>
      </c>
      <c r="C93" s="47" t="s">
        <v>106</v>
      </c>
      <c r="D93" s="244" t="s">
        <v>11</v>
      </c>
      <c r="E93" s="245"/>
      <c r="F93" s="65" t="s">
        <v>86</v>
      </c>
      <c r="G93" s="117">
        <v>63480</v>
      </c>
      <c r="H93" s="117"/>
      <c r="I93" s="118">
        <f t="shared" si="11"/>
        <v>63380</v>
      </c>
      <c r="J93" s="118" t="s">
        <v>345</v>
      </c>
      <c r="K93" s="262"/>
    </row>
    <row r="94" spans="1:11" ht="15" outlineLevel="1">
      <c r="A94" s="33" t="s">
        <v>12</v>
      </c>
      <c r="B94" s="34" t="s">
        <v>13</v>
      </c>
      <c r="C94" s="47" t="s">
        <v>106</v>
      </c>
      <c r="D94" s="244" t="s">
        <v>19</v>
      </c>
      <c r="E94" s="245"/>
      <c r="F94" s="65" t="s">
        <v>86</v>
      </c>
      <c r="G94" s="117">
        <v>66390</v>
      </c>
      <c r="H94" s="117"/>
      <c r="I94" s="118">
        <f t="shared" si="11"/>
        <v>66290</v>
      </c>
      <c r="J94" s="118" t="s">
        <v>345</v>
      </c>
      <c r="K94" s="262"/>
    </row>
    <row r="95" spans="1:11" ht="15" outlineLevel="1">
      <c r="A95" s="33" t="s">
        <v>12</v>
      </c>
      <c r="B95" s="34" t="s">
        <v>13</v>
      </c>
      <c r="C95" s="47" t="s">
        <v>106</v>
      </c>
      <c r="D95" s="244" t="s">
        <v>22</v>
      </c>
      <c r="E95" s="245"/>
      <c r="F95" s="65" t="s">
        <v>86</v>
      </c>
      <c r="G95" s="117">
        <v>69290</v>
      </c>
      <c r="H95" s="117"/>
      <c r="I95" s="118">
        <f t="shared" si="11"/>
        <v>69190</v>
      </c>
      <c r="J95" s="118" t="s">
        <v>345</v>
      </c>
      <c r="K95" s="262"/>
    </row>
    <row r="96" spans="1:11" ht="15" outlineLevel="1">
      <c r="A96" s="33" t="s">
        <v>12</v>
      </c>
      <c r="B96" s="34" t="s">
        <v>13</v>
      </c>
      <c r="C96" s="47" t="s">
        <v>106</v>
      </c>
      <c r="D96" s="244" t="s">
        <v>23</v>
      </c>
      <c r="E96" s="245"/>
      <c r="F96" s="65" t="s">
        <v>86</v>
      </c>
      <c r="G96" s="117">
        <v>69290</v>
      </c>
      <c r="H96" s="117"/>
      <c r="I96" s="118">
        <f t="shared" si="11"/>
        <v>69190</v>
      </c>
      <c r="J96" s="118" t="s">
        <v>345</v>
      </c>
      <c r="K96" s="262"/>
    </row>
    <row r="97" spans="1:11" ht="15" outlineLevel="1">
      <c r="A97" s="33" t="s">
        <v>12</v>
      </c>
      <c r="B97" s="34" t="s">
        <v>13</v>
      </c>
      <c r="C97" s="47" t="s">
        <v>106</v>
      </c>
      <c r="D97" s="244" t="s">
        <v>24</v>
      </c>
      <c r="E97" s="245"/>
      <c r="F97" s="65" t="s">
        <v>86</v>
      </c>
      <c r="G97" s="117">
        <v>69290</v>
      </c>
      <c r="H97" s="117"/>
      <c r="I97" s="118">
        <f t="shared" si="11"/>
        <v>69190</v>
      </c>
      <c r="J97" s="118" t="s">
        <v>345</v>
      </c>
      <c r="K97" s="262"/>
    </row>
    <row r="98" spans="1:11" ht="15" outlineLevel="1">
      <c r="A98" s="33" t="s">
        <v>12</v>
      </c>
      <c r="B98" s="34" t="s">
        <v>13</v>
      </c>
      <c r="C98" s="47" t="s">
        <v>106</v>
      </c>
      <c r="D98" s="244" t="s">
        <v>122</v>
      </c>
      <c r="E98" s="245"/>
      <c r="F98" s="149" t="s">
        <v>86</v>
      </c>
      <c r="G98" s="117">
        <v>69290</v>
      </c>
      <c r="H98" s="117"/>
      <c r="I98" s="118">
        <f t="shared" si="11"/>
        <v>69190</v>
      </c>
      <c r="J98" s="118" t="s">
        <v>345</v>
      </c>
      <c r="K98" s="262"/>
    </row>
    <row r="99" spans="1:11" ht="15" outlineLevel="1">
      <c r="A99" s="33" t="s">
        <v>12</v>
      </c>
      <c r="B99" s="34" t="s">
        <v>13</v>
      </c>
      <c r="C99" s="47" t="s">
        <v>106</v>
      </c>
      <c r="D99" s="244" t="s">
        <v>227</v>
      </c>
      <c r="E99" s="245"/>
      <c r="F99" s="149" t="s">
        <v>86</v>
      </c>
      <c r="G99" s="202">
        <v>70770</v>
      </c>
      <c r="H99" s="117"/>
      <c r="I99" s="118">
        <f t="shared" si="11"/>
        <v>70670</v>
      </c>
      <c r="J99" s="36" t="s">
        <v>345</v>
      </c>
      <c r="K99" s="262"/>
    </row>
    <row r="100" spans="1:11" ht="15.75" outlineLevel="1" thickBot="1">
      <c r="A100" s="37" t="s">
        <v>12</v>
      </c>
      <c r="B100" s="38" t="s">
        <v>13</v>
      </c>
      <c r="C100" s="64" t="s">
        <v>106</v>
      </c>
      <c r="D100" s="255" t="s">
        <v>228</v>
      </c>
      <c r="E100" s="256"/>
      <c r="F100" s="151" t="s">
        <v>86</v>
      </c>
      <c r="G100" s="200">
        <v>70770</v>
      </c>
      <c r="H100" s="124"/>
      <c r="I100" s="125">
        <f t="shared" si="11"/>
        <v>70670</v>
      </c>
      <c r="J100" s="40" t="s">
        <v>345</v>
      </c>
      <c r="K100" s="263"/>
    </row>
    <row r="101" spans="1:11" ht="18.75" outlineLevel="1">
      <c r="A101" s="98" t="s">
        <v>181</v>
      </c>
      <c r="B101" s="87"/>
      <c r="C101" s="87"/>
      <c r="D101" s="87"/>
      <c r="E101" s="87"/>
      <c r="F101" s="87"/>
      <c r="G101" s="87"/>
      <c r="H101" s="87"/>
      <c r="I101" s="75"/>
      <c r="J101" s="75"/>
      <c r="K101" s="97"/>
    </row>
    <row r="102" spans="1:10" ht="19.5" outlineLevel="1" thickBot="1">
      <c r="A102" s="76" t="s">
        <v>150</v>
      </c>
      <c r="B102" s="87"/>
      <c r="C102" s="87"/>
      <c r="D102" s="87"/>
      <c r="E102" s="87"/>
      <c r="F102" s="87"/>
      <c r="G102" s="87"/>
      <c r="H102" s="87"/>
      <c r="I102" s="75"/>
      <c r="J102" s="75"/>
    </row>
    <row r="103" spans="1:10" ht="16.5" customHeight="1" thickBot="1">
      <c r="A103" s="237" t="s">
        <v>58</v>
      </c>
      <c r="B103" s="240"/>
      <c r="C103" s="240"/>
      <c r="D103" s="240"/>
      <c r="E103" s="240"/>
      <c r="F103" s="239"/>
      <c r="G103" s="277" t="s">
        <v>347</v>
      </c>
      <c r="H103" s="278"/>
      <c r="I103" s="269" t="s">
        <v>200</v>
      </c>
      <c r="J103" s="270"/>
    </row>
    <row r="104" spans="1:10" ht="30.75" outlineLevel="1" thickBot="1">
      <c r="A104" s="14" t="s">
        <v>0</v>
      </c>
      <c r="B104" s="15" t="s">
        <v>1</v>
      </c>
      <c r="C104" s="15" t="s">
        <v>2</v>
      </c>
      <c r="D104" s="252" t="s">
        <v>56</v>
      </c>
      <c r="E104" s="253"/>
      <c r="F104" s="25" t="s">
        <v>87</v>
      </c>
      <c r="G104" s="114" t="s">
        <v>201</v>
      </c>
      <c r="H104" s="114" t="s">
        <v>211</v>
      </c>
      <c r="I104" s="92" t="s">
        <v>167</v>
      </c>
      <c r="J104" s="92" t="s">
        <v>166</v>
      </c>
    </row>
    <row r="105" spans="1:12" ht="15" outlineLevel="1">
      <c r="A105" s="33" t="s">
        <v>12</v>
      </c>
      <c r="B105" s="34" t="s">
        <v>20</v>
      </c>
      <c r="C105" s="34" t="s">
        <v>88</v>
      </c>
      <c r="D105" s="244" t="s">
        <v>235</v>
      </c>
      <c r="E105" s="245"/>
      <c r="F105" s="49">
        <v>227.8</v>
      </c>
      <c r="G105" s="116">
        <v>50490</v>
      </c>
      <c r="H105" s="118">
        <f>G105/L105</f>
        <v>11501.622000000001</v>
      </c>
      <c r="I105" s="118">
        <f>G105-600</f>
        <v>49890</v>
      </c>
      <c r="J105" s="116" t="s">
        <v>345</v>
      </c>
      <c r="L105">
        <f>1000/F105</f>
        <v>4.389815627743634</v>
      </c>
    </row>
    <row r="106" spans="1:12" ht="15" outlineLevel="1">
      <c r="A106" s="33" t="s">
        <v>12</v>
      </c>
      <c r="B106" s="34" t="s">
        <v>20</v>
      </c>
      <c r="C106" s="34" t="s">
        <v>88</v>
      </c>
      <c r="D106" s="244" t="s">
        <v>236</v>
      </c>
      <c r="E106" s="245"/>
      <c r="F106" s="47">
        <v>271.68</v>
      </c>
      <c r="G106" s="116">
        <v>50490</v>
      </c>
      <c r="H106" s="118">
        <f aca="true" t="shared" si="12" ref="H106:H133">G106/L106</f>
        <v>13717.1232</v>
      </c>
      <c r="I106" s="118">
        <f aca="true" t="shared" si="13" ref="I106:I133">G106-600</f>
        <v>49890</v>
      </c>
      <c r="J106" s="36" t="s">
        <v>345</v>
      </c>
      <c r="L106">
        <f aca="true" t="shared" si="14" ref="L106:L179">1000/F106</f>
        <v>3.680800942285041</v>
      </c>
    </row>
    <row r="107" spans="1:12" ht="15" outlineLevel="1">
      <c r="A107" s="33" t="s">
        <v>12</v>
      </c>
      <c r="B107" s="34" t="s">
        <v>20</v>
      </c>
      <c r="C107" s="34" t="s">
        <v>88</v>
      </c>
      <c r="D107" s="244" t="s">
        <v>237</v>
      </c>
      <c r="E107" s="245"/>
      <c r="F107" s="47">
        <v>314.88</v>
      </c>
      <c r="G107" s="116">
        <v>50490</v>
      </c>
      <c r="H107" s="118">
        <f t="shared" si="12"/>
        <v>15898.2912</v>
      </c>
      <c r="I107" s="118">
        <f t="shared" si="13"/>
        <v>49890</v>
      </c>
      <c r="J107" s="36" t="s">
        <v>345</v>
      </c>
      <c r="L107">
        <f t="shared" si="14"/>
        <v>3.1758130081300813</v>
      </c>
    </row>
    <row r="108" spans="1:12" ht="15" outlineLevel="1">
      <c r="A108" s="33" t="s">
        <v>12</v>
      </c>
      <c r="B108" s="34" t="s">
        <v>20</v>
      </c>
      <c r="C108" s="34" t="s">
        <v>88</v>
      </c>
      <c r="D108" s="244" t="s">
        <v>238</v>
      </c>
      <c r="E108" s="245"/>
      <c r="F108" s="47">
        <v>358.22</v>
      </c>
      <c r="G108" s="116">
        <v>50490</v>
      </c>
      <c r="H108" s="118">
        <f>G108/L108</f>
        <v>18086.527800000003</v>
      </c>
      <c r="I108" s="118">
        <f t="shared" si="13"/>
        <v>49890</v>
      </c>
      <c r="J108" s="36" t="s">
        <v>345</v>
      </c>
      <c r="L108">
        <f>1000/F108</f>
        <v>2.7915805929317177</v>
      </c>
    </row>
    <row r="109" spans="1:12" ht="15" outlineLevel="1">
      <c r="A109" s="26" t="s">
        <v>12</v>
      </c>
      <c r="B109" s="27" t="s">
        <v>20</v>
      </c>
      <c r="C109" s="27" t="s">
        <v>88</v>
      </c>
      <c r="D109" s="244" t="s">
        <v>239</v>
      </c>
      <c r="E109" s="268"/>
      <c r="F109" s="48">
        <v>375.61</v>
      </c>
      <c r="G109" s="133">
        <v>51790</v>
      </c>
      <c r="H109" s="133">
        <f>G109/L109</f>
        <v>19452.8419</v>
      </c>
      <c r="I109" s="133">
        <f t="shared" si="13"/>
        <v>51190</v>
      </c>
      <c r="J109" s="36" t="s">
        <v>345</v>
      </c>
      <c r="L109">
        <f>1000/F109</f>
        <v>2.662335933548095</v>
      </c>
    </row>
    <row r="110" spans="1:12" ht="15" outlineLevel="1">
      <c r="A110" s="26" t="s">
        <v>12</v>
      </c>
      <c r="B110" s="27" t="s">
        <v>20</v>
      </c>
      <c r="C110" s="27" t="s">
        <v>88</v>
      </c>
      <c r="D110" s="244" t="s">
        <v>240</v>
      </c>
      <c r="E110" s="268"/>
      <c r="F110" s="160">
        <v>439.2</v>
      </c>
      <c r="G110" s="133">
        <v>51790</v>
      </c>
      <c r="H110" s="133">
        <f>G110/L110</f>
        <v>22746.167999999998</v>
      </c>
      <c r="I110" s="133">
        <f t="shared" si="13"/>
        <v>51190</v>
      </c>
      <c r="J110" s="36" t="s">
        <v>345</v>
      </c>
      <c r="L110">
        <f>1000/F110</f>
        <v>2.276867030965392</v>
      </c>
    </row>
    <row r="111" spans="1:12" ht="15" outlineLevel="1">
      <c r="A111" s="26" t="s">
        <v>12</v>
      </c>
      <c r="B111" s="27" t="s">
        <v>20</v>
      </c>
      <c r="C111" s="27" t="s">
        <v>88</v>
      </c>
      <c r="D111" s="244" t="s">
        <v>241</v>
      </c>
      <c r="E111" s="268"/>
      <c r="F111" s="48">
        <v>499.56</v>
      </c>
      <c r="G111" s="133">
        <v>51790</v>
      </c>
      <c r="H111" s="133">
        <f t="shared" si="12"/>
        <v>25872.212399999997</v>
      </c>
      <c r="I111" s="133">
        <f t="shared" si="13"/>
        <v>51190</v>
      </c>
      <c r="J111" s="36" t="s">
        <v>345</v>
      </c>
      <c r="L111">
        <f t="shared" si="14"/>
        <v>2.0017615501641446</v>
      </c>
    </row>
    <row r="112" spans="1:12" ht="15" outlineLevel="1">
      <c r="A112" s="33" t="s">
        <v>12</v>
      </c>
      <c r="B112" s="34" t="s">
        <v>20</v>
      </c>
      <c r="C112" s="34" t="s">
        <v>88</v>
      </c>
      <c r="D112" s="244" t="s">
        <v>242</v>
      </c>
      <c r="E112" s="245"/>
      <c r="F112" s="47">
        <v>470.83</v>
      </c>
      <c r="G112" s="133">
        <v>52600</v>
      </c>
      <c r="H112" s="118">
        <f>G112/L112</f>
        <v>24765.658</v>
      </c>
      <c r="I112" s="133">
        <f t="shared" si="13"/>
        <v>52000</v>
      </c>
      <c r="J112" s="36" t="s">
        <v>345</v>
      </c>
      <c r="L112">
        <f>1000/F112</f>
        <v>2.1239088418325087</v>
      </c>
    </row>
    <row r="113" spans="1:12" ht="15" outlineLevel="1">
      <c r="A113" s="33" t="s">
        <v>12</v>
      </c>
      <c r="B113" s="34" t="s">
        <v>20</v>
      </c>
      <c r="C113" s="34" t="s">
        <v>88</v>
      </c>
      <c r="D113" s="244" t="s">
        <v>243</v>
      </c>
      <c r="E113" s="245"/>
      <c r="F113" s="47">
        <v>551.04</v>
      </c>
      <c r="G113" s="133">
        <v>52600</v>
      </c>
      <c r="H113" s="118">
        <f t="shared" si="12"/>
        <v>28984.703999999998</v>
      </c>
      <c r="I113" s="133">
        <f t="shared" si="13"/>
        <v>52000</v>
      </c>
      <c r="J113" s="36" t="s">
        <v>345</v>
      </c>
      <c r="L113">
        <f t="shared" si="14"/>
        <v>1.8147502903600465</v>
      </c>
    </row>
    <row r="114" spans="1:12" ht="15" outlineLevel="1">
      <c r="A114" s="33" t="s">
        <v>12</v>
      </c>
      <c r="B114" s="34" t="s">
        <v>20</v>
      </c>
      <c r="C114" s="34" t="s">
        <v>88</v>
      </c>
      <c r="D114" s="244" t="s">
        <v>244</v>
      </c>
      <c r="E114" s="245"/>
      <c r="F114" s="47">
        <v>627.36</v>
      </c>
      <c r="G114" s="133">
        <v>52600</v>
      </c>
      <c r="H114" s="118">
        <f>G114/L114</f>
        <v>32999.136</v>
      </c>
      <c r="I114" s="133">
        <f t="shared" si="13"/>
        <v>52000</v>
      </c>
      <c r="J114" s="36" t="s">
        <v>345</v>
      </c>
      <c r="L114">
        <f>1000/F114</f>
        <v>1.5939811272634532</v>
      </c>
    </row>
    <row r="115" spans="1:12" ht="15" outlineLevel="1">
      <c r="A115" s="33" t="s">
        <v>12</v>
      </c>
      <c r="B115" s="34" t="s">
        <v>20</v>
      </c>
      <c r="C115" s="34" t="s">
        <v>88</v>
      </c>
      <c r="D115" s="244" t="s">
        <v>245</v>
      </c>
      <c r="E115" s="245"/>
      <c r="F115" s="47">
        <v>703.2</v>
      </c>
      <c r="G115" s="133">
        <v>52600</v>
      </c>
      <c r="H115" s="118">
        <f>G115/L115</f>
        <v>36988.32</v>
      </c>
      <c r="I115" s="133">
        <f t="shared" si="13"/>
        <v>52000</v>
      </c>
      <c r="J115" s="36" t="s">
        <v>345</v>
      </c>
      <c r="L115">
        <f>1000/F115</f>
        <v>1.422070534698521</v>
      </c>
    </row>
    <row r="116" spans="1:12" ht="15" outlineLevel="1">
      <c r="A116" s="33" t="s">
        <v>12</v>
      </c>
      <c r="B116" s="34" t="s">
        <v>20</v>
      </c>
      <c r="C116" s="34" t="s">
        <v>88</v>
      </c>
      <c r="D116" s="244" t="s">
        <v>246</v>
      </c>
      <c r="E116" s="245"/>
      <c r="F116" s="49">
        <v>779.9</v>
      </c>
      <c r="G116" s="133">
        <v>52990</v>
      </c>
      <c r="H116" s="118">
        <f t="shared" si="12"/>
        <v>41326.901</v>
      </c>
      <c r="I116" s="133">
        <f t="shared" si="13"/>
        <v>52390</v>
      </c>
      <c r="J116" s="36" t="s">
        <v>345</v>
      </c>
      <c r="L116">
        <f t="shared" si="14"/>
        <v>1.2822156686754713</v>
      </c>
    </row>
    <row r="117" spans="1:12" ht="15" outlineLevel="1">
      <c r="A117" s="33" t="s">
        <v>12</v>
      </c>
      <c r="B117" s="34" t="s">
        <v>20</v>
      </c>
      <c r="C117" s="34" t="s">
        <v>88</v>
      </c>
      <c r="D117" s="244" t="s">
        <v>247</v>
      </c>
      <c r="E117" s="245"/>
      <c r="F117" s="49">
        <v>752.03</v>
      </c>
      <c r="G117" s="133">
        <v>56700</v>
      </c>
      <c r="H117" s="118">
        <f>G117/L117</f>
        <v>42640.101</v>
      </c>
      <c r="I117" s="133">
        <f t="shared" si="13"/>
        <v>56100</v>
      </c>
      <c r="J117" s="36" t="s">
        <v>345</v>
      </c>
      <c r="L117">
        <f>1000/F117</f>
        <v>1.3297341861361913</v>
      </c>
    </row>
    <row r="118" spans="1:12" ht="15" outlineLevel="1">
      <c r="A118" s="33" t="s">
        <v>12</v>
      </c>
      <c r="B118" s="34" t="s">
        <v>20</v>
      </c>
      <c r="C118" s="34" t="s">
        <v>88</v>
      </c>
      <c r="D118" s="244" t="s">
        <v>248</v>
      </c>
      <c r="E118" s="245"/>
      <c r="F118" s="49">
        <v>841.68</v>
      </c>
      <c r="G118" s="133">
        <v>56700</v>
      </c>
      <c r="H118" s="118">
        <f>G118/L118</f>
        <v>47723.256</v>
      </c>
      <c r="I118" s="133">
        <f t="shared" si="13"/>
        <v>56100</v>
      </c>
      <c r="J118" s="36" t="s">
        <v>345</v>
      </c>
      <c r="L118">
        <f>1000/F118</f>
        <v>1.1880999904952</v>
      </c>
    </row>
    <row r="119" spans="1:12" ht="15" outlineLevel="1">
      <c r="A119" s="33" t="s">
        <v>12</v>
      </c>
      <c r="B119" s="34" t="s">
        <v>20</v>
      </c>
      <c r="C119" s="34" t="s">
        <v>88</v>
      </c>
      <c r="D119" s="244" t="s">
        <v>249</v>
      </c>
      <c r="E119" s="245"/>
      <c r="F119" s="49">
        <v>934.11</v>
      </c>
      <c r="G119" s="133">
        <v>56700</v>
      </c>
      <c r="H119" s="118">
        <f t="shared" si="12"/>
        <v>52964.037</v>
      </c>
      <c r="I119" s="133">
        <f t="shared" si="13"/>
        <v>56100</v>
      </c>
      <c r="J119" s="36" t="s">
        <v>345</v>
      </c>
      <c r="L119">
        <f t="shared" si="14"/>
        <v>1.0705377311023327</v>
      </c>
    </row>
    <row r="120" spans="1:12" ht="15" outlineLevel="1">
      <c r="A120" s="7" t="s">
        <v>12</v>
      </c>
      <c r="B120" s="8" t="s">
        <v>20</v>
      </c>
      <c r="C120" s="8" t="s">
        <v>88</v>
      </c>
      <c r="D120" s="242" t="s">
        <v>123</v>
      </c>
      <c r="E120" s="243"/>
      <c r="F120" s="50">
        <v>821.11</v>
      </c>
      <c r="G120" s="133">
        <v>56700</v>
      </c>
      <c r="H120" s="116">
        <f t="shared" si="12"/>
        <v>46556.937</v>
      </c>
      <c r="I120" s="116">
        <f t="shared" si="13"/>
        <v>56100</v>
      </c>
      <c r="J120" s="36" t="s">
        <v>345</v>
      </c>
      <c r="L120">
        <f t="shared" si="14"/>
        <v>1.2178636236314258</v>
      </c>
    </row>
    <row r="121" spans="1:12" ht="15" outlineLevel="1">
      <c r="A121" s="7" t="s">
        <v>12</v>
      </c>
      <c r="B121" s="8" t="s">
        <v>20</v>
      </c>
      <c r="C121" s="8" t="s">
        <v>88</v>
      </c>
      <c r="D121" s="242" t="s">
        <v>89</v>
      </c>
      <c r="E121" s="243"/>
      <c r="F121" s="50">
        <v>1079</v>
      </c>
      <c r="G121" s="133">
        <v>59190</v>
      </c>
      <c r="H121" s="116">
        <f t="shared" si="12"/>
        <v>63866.009999999995</v>
      </c>
      <c r="I121" s="116">
        <f t="shared" si="13"/>
        <v>58590</v>
      </c>
      <c r="J121" s="36" t="s">
        <v>345</v>
      </c>
      <c r="L121">
        <f t="shared" si="14"/>
        <v>0.9267840593141798</v>
      </c>
    </row>
    <row r="122" spans="1:12" ht="15" outlineLevel="1">
      <c r="A122" s="7" t="s">
        <v>12</v>
      </c>
      <c r="B122" s="8" t="s">
        <v>20</v>
      </c>
      <c r="C122" s="8" t="s">
        <v>88</v>
      </c>
      <c r="D122" s="242" t="s">
        <v>90</v>
      </c>
      <c r="E122" s="243"/>
      <c r="F122" s="50">
        <v>1052</v>
      </c>
      <c r="G122" s="133">
        <v>59190</v>
      </c>
      <c r="H122" s="116">
        <f t="shared" si="12"/>
        <v>62267.88</v>
      </c>
      <c r="I122" s="116">
        <f t="shared" si="13"/>
        <v>58590</v>
      </c>
      <c r="J122" s="36" t="s">
        <v>345</v>
      </c>
      <c r="L122">
        <f t="shared" si="14"/>
        <v>0.9505703422053232</v>
      </c>
    </row>
    <row r="123" spans="1:12" ht="15" outlineLevel="1">
      <c r="A123" s="7" t="s">
        <v>12</v>
      </c>
      <c r="B123" s="8" t="s">
        <v>20</v>
      </c>
      <c r="C123" s="8" t="s">
        <v>88</v>
      </c>
      <c r="D123" s="242" t="s">
        <v>250</v>
      </c>
      <c r="E123" s="243"/>
      <c r="F123" s="50">
        <v>983</v>
      </c>
      <c r="G123" s="133">
        <v>59190</v>
      </c>
      <c r="H123" s="116">
        <f>G123/L123</f>
        <v>58183.77</v>
      </c>
      <c r="I123" s="116">
        <f t="shared" si="13"/>
        <v>58590</v>
      </c>
      <c r="J123" s="36" t="s">
        <v>345</v>
      </c>
      <c r="L123">
        <f>1000/F123</f>
        <v>1.017293997965412</v>
      </c>
    </row>
    <row r="124" spans="1:12" ht="15" outlineLevel="1">
      <c r="A124" s="7" t="s">
        <v>12</v>
      </c>
      <c r="B124" s="8" t="s">
        <v>20</v>
      </c>
      <c r="C124" s="8" t="s">
        <v>88</v>
      </c>
      <c r="D124" s="242" t="s">
        <v>251</v>
      </c>
      <c r="E124" s="243"/>
      <c r="F124" s="50">
        <v>1110.6</v>
      </c>
      <c r="G124" s="133">
        <v>59190</v>
      </c>
      <c r="H124" s="116">
        <f>G124/L124</f>
        <v>65736.41399999999</v>
      </c>
      <c r="I124" s="116">
        <f t="shared" si="13"/>
        <v>58590</v>
      </c>
      <c r="J124" s="36" t="s">
        <v>345</v>
      </c>
      <c r="L124">
        <f>1000/F124</f>
        <v>0.9004141905276428</v>
      </c>
    </row>
    <row r="125" spans="1:12" ht="15" outlineLevel="1">
      <c r="A125" s="7" t="s">
        <v>12</v>
      </c>
      <c r="B125" s="8" t="s">
        <v>20</v>
      </c>
      <c r="C125" s="8" t="s">
        <v>88</v>
      </c>
      <c r="D125" s="242" t="s">
        <v>252</v>
      </c>
      <c r="E125" s="243"/>
      <c r="F125" s="50">
        <v>1231.08</v>
      </c>
      <c r="G125" s="133">
        <v>59190</v>
      </c>
      <c r="H125" s="116">
        <f>G125/L125</f>
        <v>72867.6252</v>
      </c>
      <c r="I125" s="116">
        <f t="shared" si="13"/>
        <v>58590</v>
      </c>
      <c r="J125" s="36" t="s">
        <v>345</v>
      </c>
      <c r="L125">
        <f>1000/F125</f>
        <v>0.8122948955388765</v>
      </c>
    </row>
    <row r="126" spans="1:12" ht="15" outlineLevel="1">
      <c r="A126" s="7" t="s">
        <v>12</v>
      </c>
      <c r="B126" s="8" t="s">
        <v>20</v>
      </c>
      <c r="C126" s="8" t="s">
        <v>88</v>
      </c>
      <c r="D126" s="242" t="s">
        <v>253</v>
      </c>
      <c r="E126" s="243"/>
      <c r="F126" s="50">
        <v>1470.24</v>
      </c>
      <c r="G126" s="133">
        <v>60800</v>
      </c>
      <c r="H126" s="116">
        <f t="shared" si="12"/>
        <v>89390.592</v>
      </c>
      <c r="I126" s="116">
        <f t="shared" si="13"/>
        <v>60200</v>
      </c>
      <c r="J126" s="36" t="s">
        <v>345</v>
      </c>
      <c r="L126">
        <f t="shared" si="14"/>
        <v>0.6801610621395147</v>
      </c>
    </row>
    <row r="127" spans="1:12" ht="15" outlineLevel="1">
      <c r="A127" s="7" t="s">
        <v>12</v>
      </c>
      <c r="B127" s="8" t="s">
        <v>20</v>
      </c>
      <c r="C127" s="8" t="s">
        <v>88</v>
      </c>
      <c r="D127" s="242" t="s">
        <v>254</v>
      </c>
      <c r="E127" s="243"/>
      <c r="F127" s="50">
        <v>1228</v>
      </c>
      <c r="G127" s="133">
        <v>60950</v>
      </c>
      <c r="H127" s="116">
        <f>G127/L127</f>
        <v>74846.59999999999</v>
      </c>
      <c r="I127" s="116">
        <f t="shared" si="13"/>
        <v>60350</v>
      </c>
      <c r="J127" s="36" t="s">
        <v>345</v>
      </c>
      <c r="L127">
        <f>1000/F127</f>
        <v>0.8143322475570033</v>
      </c>
    </row>
    <row r="128" spans="1:12" ht="15" outlineLevel="1">
      <c r="A128" s="7" t="s">
        <v>12</v>
      </c>
      <c r="B128" s="8" t="s">
        <v>20</v>
      </c>
      <c r="C128" s="8" t="s">
        <v>88</v>
      </c>
      <c r="D128" s="242" t="s">
        <v>255</v>
      </c>
      <c r="E128" s="243"/>
      <c r="F128" s="50">
        <v>1388</v>
      </c>
      <c r="G128" s="133">
        <v>60950</v>
      </c>
      <c r="H128" s="116">
        <f>G128/L128</f>
        <v>84598.6</v>
      </c>
      <c r="I128" s="116">
        <f t="shared" si="13"/>
        <v>60350</v>
      </c>
      <c r="J128" s="36" t="s">
        <v>345</v>
      </c>
      <c r="L128">
        <f>1000/F128</f>
        <v>0.7204610951008645</v>
      </c>
    </row>
    <row r="129" spans="1:12" ht="15" outlineLevel="1">
      <c r="A129" s="7" t="s">
        <v>12</v>
      </c>
      <c r="B129" s="8" t="s">
        <v>20</v>
      </c>
      <c r="C129" s="8" t="s">
        <v>88</v>
      </c>
      <c r="D129" s="242" t="s">
        <v>256</v>
      </c>
      <c r="E129" s="243"/>
      <c r="F129" s="50">
        <v>1539</v>
      </c>
      <c r="G129" s="133">
        <v>60950</v>
      </c>
      <c r="H129" s="116">
        <f t="shared" si="12"/>
        <v>93802.05</v>
      </c>
      <c r="I129" s="116">
        <f t="shared" si="13"/>
        <v>60350</v>
      </c>
      <c r="J129" s="36" t="s">
        <v>345</v>
      </c>
      <c r="L129">
        <f t="shared" si="14"/>
        <v>0.649772579597141</v>
      </c>
    </row>
    <row r="130" spans="1:12" ht="15" outlineLevel="1">
      <c r="A130" s="7" t="s">
        <v>12</v>
      </c>
      <c r="B130" s="8" t="s">
        <v>20</v>
      </c>
      <c r="C130" s="8" t="s">
        <v>88</v>
      </c>
      <c r="D130" s="242" t="s">
        <v>93</v>
      </c>
      <c r="E130" s="243"/>
      <c r="F130" s="50">
        <v>2535</v>
      </c>
      <c r="G130" s="133">
        <v>60950</v>
      </c>
      <c r="H130" s="116">
        <f t="shared" si="12"/>
        <v>154508.25</v>
      </c>
      <c r="I130" s="116">
        <f t="shared" si="13"/>
        <v>60350</v>
      </c>
      <c r="J130" s="36" t="s">
        <v>345</v>
      </c>
      <c r="L130">
        <f t="shared" si="14"/>
        <v>0.39447731755424065</v>
      </c>
    </row>
    <row r="131" spans="1:12" ht="15" outlineLevel="1">
      <c r="A131" s="7" t="s">
        <v>12</v>
      </c>
      <c r="B131" s="8" t="s">
        <v>20</v>
      </c>
      <c r="C131" s="8" t="s">
        <v>91</v>
      </c>
      <c r="D131" s="242" t="s">
        <v>92</v>
      </c>
      <c r="E131" s="243"/>
      <c r="F131" s="50">
        <v>2968</v>
      </c>
      <c r="G131" s="116">
        <v>59650</v>
      </c>
      <c r="H131" s="116">
        <f t="shared" si="12"/>
        <v>177041.2</v>
      </c>
      <c r="I131" s="116">
        <f t="shared" si="13"/>
        <v>59050</v>
      </c>
      <c r="J131" s="36" t="s">
        <v>345</v>
      </c>
      <c r="L131">
        <f t="shared" si="14"/>
        <v>0.33692722371967654</v>
      </c>
    </row>
    <row r="132" spans="1:12" ht="15" outlineLevel="1">
      <c r="A132" s="7" t="s">
        <v>12</v>
      </c>
      <c r="B132" s="8" t="s">
        <v>20</v>
      </c>
      <c r="C132" s="8" t="s">
        <v>91</v>
      </c>
      <c r="D132" s="242" t="s">
        <v>94</v>
      </c>
      <c r="E132" s="243"/>
      <c r="F132" s="50">
        <v>3556</v>
      </c>
      <c r="G132" s="116">
        <v>62940</v>
      </c>
      <c r="H132" s="116">
        <f t="shared" si="12"/>
        <v>223814.63999999998</v>
      </c>
      <c r="I132" s="116">
        <f t="shared" si="13"/>
        <v>62340</v>
      </c>
      <c r="J132" s="36" t="s">
        <v>345</v>
      </c>
      <c r="L132">
        <f t="shared" si="14"/>
        <v>0.281214848143982</v>
      </c>
    </row>
    <row r="133" spans="1:12" ht="15.75" outlineLevel="1" thickBot="1">
      <c r="A133" s="9" t="s">
        <v>12</v>
      </c>
      <c r="B133" s="10" t="s">
        <v>20</v>
      </c>
      <c r="C133" s="10" t="s">
        <v>91</v>
      </c>
      <c r="D133" s="257" t="s">
        <v>169</v>
      </c>
      <c r="E133" s="258"/>
      <c r="F133" s="51">
        <v>5840</v>
      </c>
      <c r="G133" s="135">
        <v>55680</v>
      </c>
      <c r="H133" s="120">
        <f t="shared" si="12"/>
        <v>325171.2</v>
      </c>
      <c r="I133" s="120">
        <f t="shared" si="13"/>
        <v>55080</v>
      </c>
      <c r="J133" s="36" t="s">
        <v>345</v>
      </c>
      <c r="L133">
        <f t="shared" si="14"/>
        <v>0.17123287671232876</v>
      </c>
    </row>
    <row r="134" spans="1:11" ht="19.5" outlineLevel="1" thickBot="1">
      <c r="A134" s="98" t="s">
        <v>184</v>
      </c>
      <c r="B134" s="87"/>
      <c r="C134" s="87"/>
      <c r="D134" s="87"/>
      <c r="E134" s="87"/>
      <c r="F134" s="87"/>
      <c r="G134" s="87"/>
      <c r="H134" s="87"/>
      <c r="I134" s="75"/>
      <c r="J134" s="75"/>
      <c r="K134" s="97"/>
    </row>
    <row r="135" spans="1:10" ht="16.5" customHeight="1" thickBot="1">
      <c r="A135" s="237" t="s">
        <v>186</v>
      </c>
      <c r="B135" s="240"/>
      <c r="C135" s="240"/>
      <c r="D135" s="240"/>
      <c r="E135" s="240"/>
      <c r="F135" s="239"/>
      <c r="G135" s="277" t="s">
        <v>343</v>
      </c>
      <c r="H135" s="278"/>
      <c r="I135" s="269" t="s">
        <v>200</v>
      </c>
      <c r="J135" s="270"/>
    </row>
    <row r="136" spans="1:10" ht="30.75" outlineLevel="1" thickBot="1">
      <c r="A136" s="14" t="s">
        <v>0</v>
      </c>
      <c r="B136" s="15" t="s">
        <v>1</v>
      </c>
      <c r="C136" s="15" t="s">
        <v>2</v>
      </c>
      <c r="D136" s="252" t="s">
        <v>56</v>
      </c>
      <c r="E136" s="253"/>
      <c r="F136" s="95" t="s">
        <v>87</v>
      </c>
      <c r="G136" s="271" t="s">
        <v>202</v>
      </c>
      <c r="H136" s="272"/>
      <c r="I136" s="92" t="s">
        <v>204</v>
      </c>
      <c r="J136" s="92" t="s">
        <v>203</v>
      </c>
    </row>
    <row r="137" spans="1:12" ht="15" outlineLevel="1">
      <c r="A137" s="11" t="s">
        <v>12</v>
      </c>
      <c r="B137" s="12" t="s">
        <v>183</v>
      </c>
      <c r="C137" s="99" t="s">
        <v>182</v>
      </c>
      <c r="D137" s="246" t="s">
        <v>174</v>
      </c>
      <c r="E137" s="247"/>
      <c r="F137" s="155">
        <v>111.4</v>
      </c>
      <c r="G137" s="273">
        <f>I137+800</f>
        <v>8274.383</v>
      </c>
      <c r="H137" s="274"/>
      <c r="I137" s="127">
        <f aca="true" t="shared" si="15" ref="I137:I143">J137*F137/1000</f>
        <v>7474.383</v>
      </c>
      <c r="J137" s="127">
        <v>67095</v>
      </c>
      <c r="L137">
        <f t="shared" si="14"/>
        <v>8.976660682226212</v>
      </c>
    </row>
    <row r="138" spans="1:12" ht="15" outlineLevel="1">
      <c r="A138" s="7" t="s">
        <v>12</v>
      </c>
      <c r="B138" s="8" t="s">
        <v>183</v>
      </c>
      <c r="C138" s="100" t="s">
        <v>182</v>
      </c>
      <c r="D138" s="248" t="s">
        <v>175</v>
      </c>
      <c r="E138" s="249" t="s">
        <v>175</v>
      </c>
      <c r="F138" s="153">
        <v>168.6</v>
      </c>
      <c r="G138" s="281">
        <f>I138+800</f>
        <v>12069.224</v>
      </c>
      <c r="H138" s="282"/>
      <c r="I138" s="116">
        <f t="shared" si="15"/>
        <v>11269.224</v>
      </c>
      <c r="J138" s="116">
        <v>66840</v>
      </c>
      <c r="L138">
        <f t="shared" si="14"/>
        <v>5.931198102016608</v>
      </c>
    </row>
    <row r="139" spans="1:12" ht="15" outlineLevel="1">
      <c r="A139" s="7" t="s">
        <v>12</v>
      </c>
      <c r="B139" s="8" t="s">
        <v>183</v>
      </c>
      <c r="C139" s="100" t="s">
        <v>182</v>
      </c>
      <c r="D139" s="248" t="s">
        <v>176</v>
      </c>
      <c r="E139" s="249" t="s">
        <v>176</v>
      </c>
      <c r="F139" s="44">
        <v>227.7</v>
      </c>
      <c r="G139" s="281">
        <f>I139+800</f>
        <v>13737.914</v>
      </c>
      <c r="H139" s="282"/>
      <c r="I139" s="116">
        <f t="shared" si="15"/>
        <v>12937.914</v>
      </c>
      <c r="J139" s="116">
        <v>56820</v>
      </c>
      <c r="L139">
        <f t="shared" si="14"/>
        <v>4.391743522178305</v>
      </c>
    </row>
    <row r="140" spans="1:12" ht="15" outlineLevel="1">
      <c r="A140" s="7" t="s">
        <v>12</v>
      </c>
      <c r="B140" s="8" t="s">
        <v>183</v>
      </c>
      <c r="C140" s="100" t="s">
        <v>182</v>
      </c>
      <c r="D140" s="248" t="s">
        <v>177</v>
      </c>
      <c r="E140" s="249" t="s">
        <v>177</v>
      </c>
      <c r="F140" s="44">
        <v>296.6</v>
      </c>
      <c r="G140" s="281">
        <f>I140+1000</f>
        <v>18236.909</v>
      </c>
      <c r="H140" s="282"/>
      <c r="I140" s="116">
        <f t="shared" si="15"/>
        <v>17236.909</v>
      </c>
      <c r="J140" s="116">
        <v>58115</v>
      </c>
      <c r="L140">
        <f t="shared" si="14"/>
        <v>3.3715441672285906</v>
      </c>
    </row>
    <row r="141" spans="1:12" ht="15" outlineLevel="1">
      <c r="A141" s="7" t="s">
        <v>12</v>
      </c>
      <c r="B141" s="8" t="s">
        <v>183</v>
      </c>
      <c r="C141" s="100" t="s">
        <v>182</v>
      </c>
      <c r="D141" s="248" t="s">
        <v>178</v>
      </c>
      <c r="E141" s="249" t="s">
        <v>178</v>
      </c>
      <c r="F141" s="44">
        <v>373.2</v>
      </c>
      <c r="G141" s="281">
        <f>I141+1000</f>
        <v>23091.574</v>
      </c>
      <c r="H141" s="282"/>
      <c r="I141" s="116">
        <f t="shared" si="15"/>
        <v>22091.574</v>
      </c>
      <c r="J141" s="116">
        <v>59195</v>
      </c>
      <c r="L141">
        <f t="shared" si="14"/>
        <v>2.679528403001072</v>
      </c>
    </row>
    <row r="142" spans="1:12" ht="15" outlineLevel="1">
      <c r="A142" s="7" t="s">
        <v>12</v>
      </c>
      <c r="B142" s="8" t="s">
        <v>183</v>
      </c>
      <c r="C142" s="100" t="s">
        <v>182</v>
      </c>
      <c r="D142" s="248" t="s">
        <v>179</v>
      </c>
      <c r="E142" s="249" t="s">
        <v>179</v>
      </c>
      <c r="F142" s="102">
        <v>488</v>
      </c>
      <c r="G142" s="281">
        <f>I142+1200</f>
        <v>31509.68</v>
      </c>
      <c r="H142" s="282"/>
      <c r="I142" s="116">
        <f t="shared" si="15"/>
        <v>30309.68</v>
      </c>
      <c r="J142" s="116">
        <v>62110</v>
      </c>
      <c r="L142">
        <f t="shared" si="14"/>
        <v>2.0491803278688523</v>
      </c>
    </row>
    <row r="143" spans="1:12" ht="15.75" outlineLevel="1" thickBot="1">
      <c r="A143" s="9" t="s">
        <v>12</v>
      </c>
      <c r="B143" s="10" t="s">
        <v>183</v>
      </c>
      <c r="C143" s="101" t="s">
        <v>182</v>
      </c>
      <c r="D143" s="250" t="s">
        <v>180</v>
      </c>
      <c r="E143" s="251" t="s">
        <v>180</v>
      </c>
      <c r="F143" s="51">
        <v>780</v>
      </c>
      <c r="G143" s="285">
        <f>I143+1200</f>
        <v>48105.3</v>
      </c>
      <c r="H143" s="286"/>
      <c r="I143" s="120">
        <f t="shared" si="15"/>
        <v>46905.3</v>
      </c>
      <c r="J143" s="120">
        <v>60135</v>
      </c>
      <c r="L143">
        <f t="shared" si="14"/>
        <v>1.2820512820512822</v>
      </c>
    </row>
    <row r="144" spans="1:11" ht="19.5" outlineLevel="1" thickBot="1">
      <c r="A144" s="98" t="s">
        <v>185</v>
      </c>
      <c r="B144" s="87"/>
      <c r="C144" s="87"/>
      <c r="D144" s="87"/>
      <c r="E144" s="87"/>
      <c r="F144" s="87"/>
      <c r="G144" s="87"/>
      <c r="H144" s="87"/>
      <c r="I144" s="75"/>
      <c r="J144" s="75"/>
      <c r="K144" s="97"/>
    </row>
    <row r="145" spans="1:10" ht="16.5" customHeight="1" thickBot="1">
      <c r="A145" s="237" t="s">
        <v>59</v>
      </c>
      <c r="B145" s="240"/>
      <c r="C145" s="240"/>
      <c r="D145" s="240"/>
      <c r="E145" s="240"/>
      <c r="F145" s="239"/>
      <c r="G145" s="277" t="s">
        <v>343</v>
      </c>
      <c r="H145" s="278"/>
      <c r="I145" s="269" t="s">
        <v>200</v>
      </c>
      <c r="J145" s="270"/>
    </row>
    <row r="146" spans="1:10" ht="30.75" customHeight="1" outlineLevel="1" thickBot="1">
      <c r="A146" s="17" t="s">
        <v>0</v>
      </c>
      <c r="B146" s="15" t="s">
        <v>1</v>
      </c>
      <c r="C146" s="15" t="s">
        <v>26</v>
      </c>
      <c r="D146" s="15" t="s">
        <v>2</v>
      </c>
      <c r="E146" s="16" t="s">
        <v>3</v>
      </c>
      <c r="F146" s="25" t="s">
        <v>87</v>
      </c>
      <c r="G146" s="114" t="s">
        <v>201</v>
      </c>
      <c r="H146" s="114" t="s">
        <v>211</v>
      </c>
      <c r="I146" s="92" t="s">
        <v>167</v>
      </c>
      <c r="J146" s="92" t="s">
        <v>166</v>
      </c>
    </row>
    <row r="147" spans="1:12" ht="15" customHeight="1" outlineLevel="1">
      <c r="A147" s="29" t="s">
        <v>12</v>
      </c>
      <c r="B147" s="30" t="s">
        <v>21</v>
      </c>
      <c r="C147" s="30" t="s">
        <v>27</v>
      </c>
      <c r="D147" s="30" t="s">
        <v>171</v>
      </c>
      <c r="E147" s="85" t="s">
        <v>97</v>
      </c>
      <c r="F147" s="85">
        <v>4.91</v>
      </c>
      <c r="G147" s="132">
        <v>54280</v>
      </c>
      <c r="H147" s="132">
        <f aca="true" t="shared" si="16" ref="H147:H197">G147/L147</f>
        <v>266.51480000000004</v>
      </c>
      <c r="I147" s="132">
        <f>G147-1200</f>
        <v>53080</v>
      </c>
      <c r="J147" s="142">
        <f>I147-300</f>
        <v>52780</v>
      </c>
      <c r="K147" s="1"/>
      <c r="L147">
        <f t="shared" si="14"/>
        <v>203.66598778004072</v>
      </c>
    </row>
    <row r="148" spans="1:12" ht="15" customHeight="1" outlineLevel="1">
      <c r="A148" s="33" t="s">
        <v>12</v>
      </c>
      <c r="B148" s="34" t="s">
        <v>21</v>
      </c>
      <c r="C148" s="34" t="s">
        <v>27</v>
      </c>
      <c r="D148" s="34" t="s">
        <v>171</v>
      </c>
      <c r="E148" s="148" t="s">
        <v>259</v>
      </c>
      <c r="F148" s="148">
        <v>6.66</v>
      </c>
      <c r="G148" s="118">
        <v>54280</v>
      </c>
      <c r="H148" s="118">
        <f t="shared" si="16"/>
        <v>361.5048</v>
      </c>
      <c r="I148" s="118">
        <f aca="true" t="shared" si="17" ref="I148:I170">G148-1200</f>
        <v>53080</v>
      </c>
      <c r="J148" s="118">
        <f aca="true" t="shared" si="18" ref="J148:J162">I148-300</f>
        <v>52780</v>
      </c>
      <c r="K148" s="1"/>
      <c r="L148">
        <f t="shared" si="14"/>
        <v>150.15015015015015</v>
      </c>
    </row>
    <row r="149" spans="1:12" ht="15" customHeight="1" outlineLevel="1">
      <c r="A149" s="33" t="s">
        <v>12</v>
      </c>
      <c r="B149" s="34" t="s">
        <v>21</v>
      </c>
      <c r="C149" s="34" t="s">
        <v>27</v>
      </c>
      <c r="D149" s="34" t="s">
        <v>171</v>
      </c>
      <c r="E149" s="148" t="s">
        <v>257</v>
      </c>
      <c r="F149" s="148">
        <v>8.96</v>
      </c>
      <c r="G149" s="118">
        <v>54280</v>
      </c>
      <c r="H149" s="118">
        <f t="shared" si="16"/>
        <v>486.34880000000004</v>
      </c>
      <c r="I149" s="118">
        <f t="shared" si="17"/>
        <v>53080</v>
      </c>
      <c r="J149" s="118">
        <f t="shared" si="18"/>
        <v>52780</v>
      </c>
      <c r="K149" s="1"/>
      <c r="L149">
        <f>1000/F149</f>
        <v>111.60714285714285</v>
      </c>
    </row>
    <row r="150" spans="1:12" ht="15" customHeight="1" outlineLevel="1">
      <c r="A150" s="33" t="s">
        <v>12</v>
      </c>
      <c r="B150" s="34" t="s">
        <v>21</v>
      </c>
      <c r="C150" s="34" t="s">
        <v>27</v>
      </c>
      <c r="D150" s="34" t="s">
        <v>171</v>
      </c>
      <c r="E150" s="148" t="s">
        <v>258</v>
      </c>
      <c r="F150" s="80">
        <v>10.62</v>
      </c>
      <c r="G150" s="118">
        <v>54280</v>
      </c>
      <c r="H150" s="118">
        <f t="shared" si="16"/>
        <v>576.4535999999999</v>
      </c>
      <c r="I150" s="118">
        <f t="shared" si="17"/>
        <v>53080</v>
      </c>
      <c r="J150" s="118">
        <f t="shared" si="18"/>
        <v>52780</v>
      </c>
      <c r="K150" s="1"/>
      <c r="L150">
        <f t="shared" si="14"/>
        <v>94.16195856873824</v>
      </c>
    </row>
    <row r="151" spans="1:12" ht="15" customHeight="1" outlineLevel="1">
      <c r="A151" s="33" t="s">
        <v>12</v>
      </c>
      <c r="B151" s="34" t="s">
        <v>21</v>
      </c>
      <c r="C151" s="34" t="s">
        <v>27</v>
      </c>
      <c r="D151" s="34" t="s">
        <v>171</v>
      </c>
      <c r="E151" s="148" t="s">
        <v>281</v>
      </c>
      <c r="F151" s="148">
        <v>10.58</v>
      </c>
      <c r="G151" s="118">
        <v>53600</v>
      </c>
      <c r="H151" s="118">
        <f>G151/L151</f>
        <v>567.088</v>
      </c>
      <c r="I151" s="118">
        <f t="shared" si="17"/>
        <v>52400</v>
      </c>
      <c r="J151" s="118">
        <f t="shared" si="18"/>
        <v>52100</v>
      </c>
      <c r="K151" s="1"/>
      <c r="L151">
        <f>1000/F151</f>
        <v>94.5179584120983</v>
      </c>
    </row>
    <row r="152" spans="1:12" ht="15" customHeight="1" outlineLevel="1">
      <c r="A152" s="33" t="s">
        <v>12</v>
      </c>
      <c r="B152" s="34" t="s">
        <v>21</v>
      </c>
      <c r="C152" s="34" t="s">
        <v>27</v>
      </c>
      <c r="D152" s="34" t="s">
        <v>171</v>
      </c>
      <c r="E152" s="80" t="s">
        <v>98</v>
      </c>
      <c r="F152" s="80">
        <v>14.35</v>
      </c>
      <c r="G152" s="118">
        <v>53600</v>
      </c>
      <c r="H152" s="118">
        <f t="shared" si="16"/>
        <v>769.16</v>
      </c>
      <c r="I152" s="118">
        <f t="shared" si="17"/>
        <v>52400</v>
      </c>
      <c r="J152" s="118">
        <f t="shared" si="18"/>
        <v>52100</v>
      </c>
      <c r="K152" s="1"/>
      <c r="L152">
        <f t="shared" si="14"/>
        <v>69.68641114982579</v>
      </c>
    </row>
    <row r="153" spans="1:12" ht="15" customHeight="1" outlineLevel="1">
      <c r="A153" s="33" t="s">
        <v>12</v>
      </c>
      <c r="B153" s="34" t="s">
        <v>21</v>
      </c>
      <c r="C153" s="34" t="s">
        <v>27</v>
      </c>
      <c r="D153" s="34" t="s">
        <v>171</v>
      </c>
      <c r="E153" s="164" t="s">
        <v>260</v>
      </c>
      <c r="F153" s="148">
        <v>32.7</v>
      </c>
      <c r="G153" s="118">
        <v>53600</v>
      </c>
      <c r="H153" s="118">
        <f>G153/L153</f>
        <v>1752.7200000000003</v>
      </c>
      <c r="I153" s="118">
        <f t="shared" si="17"/>
        <v>52400</v>
      </c>
      <c r="J153" s="118">
        <f t="shared" si="18"/>
        <v>52100</v>
      </c>
      <c r="K153" s="1"/>
      <c r="L153">
        <f>1000/F153</f>
        <v>30.58103975535168</v>
      </c>
    </row>
    <row r="154" spans="1:12" ht="15" customHeight="1" outlineLevel="1">
      <c r="A154" s="33" t="s">
        <v>12</v>
      </c>
      <c r="B154" s="34" t="s">
        <v>21</v>
      </c>
      <c r="C154" s="34" t="s">
        <v>27</v>
      </c>
      <c r="D154" s="34" t="s">
        <v>171</v>
      </c>
      <c r="E154" s="164" t="s">
        <v>261</v>
      </c>
      <c r="F154" s="148">
        <v>39.36</v>
      </c>
      <c r="G154" s="118">
        <v>53600</v>
      </c>
      <c r="H154" s="118">
        <f t="shared" si="16"/>
        <v>2109.696</v>
      </c>
      <c r="I154" s="118">
        <f t="shared" si="17"/>
        <v>52400</v>
      </c>
      <c r="J154" s="118">
        <f t="shared" si="18"/>
        <v>52100</v>
      </c>
      <c r="K154" s="1"/>
      <c r="L154">
        <f t="shared" si="14"/>
        <v>25.40650406504065</v>
      </c>
    </row>
    <row r="155" spans="1:12" ht="15" customHeight="1" outlineLevel="1">
      <c r="A155" s="33" t="s">
        <v>12</v>
      </c>
      <c r="B155" s="34" t="s">
        <v>21</v>
      </c>
      <c r="C155" s="34" t="s">
        <v>27</v>
      </c>
      <c r="D155" s="34" t="s">
        <v>171</v>
      </c>
      <c r="E155" s="148" t="s">
        <v>262</v>
      </c>
      <c r="F155" s="53">
        <v>22</v>
      </c>
      <c r="G155" s="118">
        <v>53600</v>
      </c>
      <c r="H155" s="118">
        <f t="shared" si="16"/>
        <v>1179.2</v>
      </c>
      <c r="I155" s="118">
        <f t="shared" si="17"/>
        <v>52400</v>
      </c>
      <c r="J155" s="118">
        <f t="shared" si="18"/>
        <v>52100</v>
      </c>
      <c r="K155" s="1"/>
      <c r="L155">
        <f t="shared" si="14"/>
        <v>45.45454545454545</v>
      </c>
    </row>
    <row r="156" spans="1:12" ht="15" customHeight="1" outlineLevel="1">
      <c r="A156" s="33" t="s">
        <v>12</v>
      </c>
      <c r="B156" s="34" t="s">
        <v>21</v>
      </c>
      <c r="C156" s="34" t="s">
        <v>27</v>
      </c>
      <c r="D156" s="34" t="s">
        <v>171</v>
      </c>
      <c r="E156" s="148" t="s">
        <v>263</v>
      </c>
      <c r="F156" s="53">
        <v>31.14</v>
      </c>
      <c r="G156" s="118">
        <v>53600</v>
      </c>
      <c r="H156" s="118">
        <f>G156/L156</f>
        <v>1669.104</v>
      </c>
      <c r="I156" s="118">
        <f t="shared" si="17"/>
        <v>52400</v>
      </c>
      <c r="J156" s="134">
        <f t="shared" si="18"/>
        <v>52100</v>
      </c>
      <c r="K156" s="1"/>
      <c r="L156">
        <f>1000/F156</f>
        <v>32.113037893384714</v>
      </c>
    </row>
    <row r="157" spans="1:12" ht="15" customHeight="1" outlineLevel="1">
      <c r="A157" s="33" t="s">
        <v>12</v>
      </c>
      <c r="B157" s="34" t="s">
        <v>21</v>
      </c>
      <c r="C157" s="34" t="s">
        <v>27</v>
      </c>
      <c r="D157" s="34" t="s">
        <v>171</v>
      </c>
      <c r="E157" s="148" t="s">
        <v>264</v>
      </c>
      <c r="F157" s="53">
        <v>67.62</v>
      </c>
      <c r="G157" s="118">
        <v>53600</v>
      </c>
      <c r="H157" s="118">
        <f>G157/L157</f>
        <v>3624.4320000000002</v>
      </c>
      <c r="I157" s="118">
        <f t="shared" si="17"/>
        <v>52400</v>
      </c>
      <c r="J157" s="134">
        <f t="shared" si="18"/>
        <v>52100</v>
      </c>
      <c r="K157" s="1"/>
      <c r="L157">
        <f>1000/F157</f>
        <v>14.788524105294291</v>
      </c>
    </row>
    <row r="158" spans="1:12" ht="15" customHeight="1" outlineLevel="1">
      <c r="A158" s="33" t="s">
        <v>12</v>
      </c>
      <c r="B158" s="34" t="s">
        <v>21</v>
      </c>
      <c r="C158" s="34" t="s">
        <v>27</v>
      </c>
      <c r="D158" s="34" t="s">
        <v>171</v>
      </c>
      <c r="E158" s="148" t="s">
        <v>265</v>
      </c>
      <c r="F158" s="53">
        <v>79.26</v>
      </c>
      <c r="G158" s="118">
        <v>53600</v>
      </c>
      <c r="H158" s="118">
        <f t="shared" si="16"/>
        <v>4248.336</v>
      </c>
      <c r="I158" s="118">
        <f t="shared" si="17"/>
        <v>52400</v>
      </c>
      <c r="J158" s="134">
        <f t="shared" si="18"/>
        <v>52100</v>
      </c>
      <c r="K158" s="1"/>
      <c r="L158">
        <f t="shared" si="14"/>
        <v>12.616704516780215</v>
      </c>
    </row>
    <row r="159" spans="1:12" ht="15" customHeight="1" outlineLevel="1">
      <c r="A159" s="33" t="s">
        <v>12</v>
      </c>
      <c r="B159" s="34" t="s">
        <v>21</v>
      </c>
      <c r="C159" s="34" t="s">
        <v>27</v>
      </c>
      <c r="D159" s="34" t="s">
        <v>171</v>
      </c>
      <c r="E159" s="148" t="s">
        <v>266</v>
      </c>
      <c r="F159" s="53">
        <v>173</v>
      </c>
      <c r="G159" s="118">
        <v>53600</v>
      </c>
      <c r="H159" s="118">
        <f>G159/L159</f>
        <v>9272.8</v>
      </c>
      <c r="I159" s="118">
        <f t="shared" si="17"/>
        <v>52400</v>
      </c>
      <c r="J159" s="134">
        <f t="shared" si="18"/>
        <v>52100</v>
      </c>
      <c r="K159" s="1"/>
      <c r="L159">
        <f>1000/F159</f>
        <v>5.780346820809249</v>
      </c>
    </row>
    <row r="160" spans="1:12" ht="15" customHeight="1" outlineLevel="1">
      <c r="A160" s="33" t="s">
        <v>12</v>
      </c>
      <c r="B160" s="34" t="s">
        <v>21</v>
      </c>
      <c r="C160" s="34" t="s">
        <v>27</v>
      </c>
      <c r="D160" s="34" t="s">
        <v>171</v>
      </c>
      <c r="E160" s="148" t="s">
        <v>267</v>
      </c>
      <c r="F160" s="53">
        <v>204</v>
      </c>
      <c r="G160" s="118">
        <v>53600</v>
      </c>
      <c r="H160" s="118">
        <f t="shared" si="16"/>
        <v>10934.4</v>
      </c>
      <c r="I160" s="118">
        <f t="shared" si="17"/>
        <v>52400</v>
      </c>
      <c r="J160" s="134">
        <f t="shared" si="18"/>
        <v>52100</v>
      </c>
      <c r="K160" s="1"/>
      <c r="L160">
        <f t="shared" si="14"/>
        <v>4.901960784313726</v>
      </c>
    </row>
    <row r="161" spans="1:12" ht="15" customHeight="1" outlineLevel="1">
      <c r="A161" s="33" t="s">
        <v>12</v>
      </c>
      <c r="B161" s="34" t="s">
        <v>21</v>
      </c>
      <c r="C161" s="34" t="s">
        <v>27</v>
      </c>
      <c r="D161" s="34" t="s">
        <v>171</v>
      </c>
      <c r="E161" s="148" t="s">
        <v>268</v>
      </c>
      <c r="F161" s="53">
        <v>210.6</v>
      </c>
      <c r="G161" s="118">
        <v>53600</v>
      </c>
      <c r="H161" s="118">
        <f>G161/L161</f>
        <v>11288.16</v>
      </c>
      <c r="I161" s="118">
        <f t="shared" si="17"/>
        <v>52400</v>
      </c>
      <c r="J161" s="134">
        <f t="shared" si="18"/>
        <v>52100</v>
      </c>
      <c r="K161" s="1"/>
      <c r="L161">
        <f>1000/F161</f>
        <v>4.748338081671415</v>
      </c>
    </row>
    <row r="162" spans="1:12" ht="15" customHeight="1" outlineLevel="1">
      <c r="A162" s="33" t="s">
        <v>12</v>
      </c>
      <c r="B162" s="34" t="s">
        <v>21</v>
      </c>
      <c r="C162" s="34" t="s">
        <v>27</v>
      </c>
      <c r="D162" s="34" t="s">
        <v>171</v>
      </c>
      <c r="E162" s="148" t="s">
        <v>269</v>
      </c>
      <c r="F162" s="53">
        <v>249</v>
      </c>
      <c r="G162" s="118">
        <v>53600</v>
      </c>
      <c r="H162" s="118">
        <f t="shared" si="16"/>
        <v>13346.4</v>
      </c>
      <c r="I162" s="118">
        <f t="shared" si="17"/>
        <v>52400</v>
      </c>
      <c r="J162" s="134">
        <f t="shared" si="18"/>
        <v>52100</v>
      </c>
      <c r="K162" s="1"/>
      <c r="L162">
        <f t="shared" si="14"/>
        <v>4.016064257028113</v>
      </c>
    </row>
    <row r="163" spans="1:12" ht="15" customHeight="1" outlineLevel="1">
      <c r="A163" s="33" t="s">
        <v>12</v>
      </c>
      <c r="B163" s="34" t="s">
        <v>21</v>
      </c>
      <c r="C163" s="34" t="s">
        <v>27</v>
      </c>
      <c r="D163" s="34" t="s">
        <v>171</v>
      </c>
      <c r="E163" s="148" t="s">
        <v>270</v>
      </c>
      <c r="F163" s="53">
        <v>102</v>
      </c>
      <c r="G163" s="118">
        <v>40810</v>
      </c>
      <c r="H163" s="118">
        <f>G163/L163</f>
        <v>4162.62</v>
      </c>
      <c r="I163" s="118">
        <f t="shared" si="17"/>
        <v>39610</v>
      </c>
      <c r="J163" s="36" t="s">
        <v>345</v>
      </c>
      <c r="K163" s="1"/>
      <c r="L163">
        <f>1000/F163</f>
        <v>9.803921568627452</v>
      </c>
    </row>
    <row r="164" spans="1:12" ht="15" customHeight="1" outlineLevel="1">
      <c r="A164" s="33" t="s">
        <v>12</v>
      </c>
      <c r="B164" s="34" t="s">
        <v>21</v>
      </c>
      <c r="C164" s="34" t="s">
        <v>27</v>
      </c>
      <c r="D164" s="34" t="s">
        <v>171</v>
      </c>
      <c r="E164" s="148" t="s">
        <v>271</v>
      </c>
      <c r="F164" s="53">
        <v>124.2</v>
      </c>
      <c r="G164" s="118">
        <v>54190</v>
      </c>
      <c r="H164" s="118">
        <f t="shared" si="16"/>
        <v>6730.398</v>
      </c>
      <c r="I164" s="118">
        <f t="shared" si="17"/>
        <v>52990</v>
      </c>
      <c r="J164" s="36" t="s">
        <v>345</v>
      </c>
      <c r="K164" s="1"/>
      <c r="L164">
        <f t="shared" si="14"/>
        <v>8.051529790660226</v>
      </c>
    </row>
    <row r="165" spans="1:12" ht="15" customHeight="1" outlineLevel="1">
      <c r="A165" s="33" t="s">
        <v>12</v>
      </c>
      <c r="B165" s="34" t="s">
        <v>21</v>
      </c>
      <c r="C165" s="34" t="s">
        <v>27</v>
      </c>
      <c r="D165" s="34" t="s">
        <v>171</v>
      </c>
      <c r="E165" s="148" t="s">
        <v>272</v>
      </c>
      <c r="F165" s="53">
        <v>294.24</v>
      </c>
      <c r="G165" s="118">
        <v>54190</v>
      </c>
      <c r="H165" s="118">
        <f>G165/L165</f>
        <v>15944.865600000001</v>
      </c>
      <c r="I165" s="118">
        <f>G165-1500</f>
        <v>52690</v>
      </c>
      <c r="J165" s="36" t="s">
        <v>345</v>
      </c>
      <c r="K165" s="1"/>
      <c r="L165">
        <f>1000/F165</f>
        <v>3.3985861881457313</v>
      </c>
    </row>
    <row r="166" spans="1:12" ht="15" customHeight="1" outlineLevel="1">
      <c r="A166" s="33" t="s">
        <v>12</v>
      </c>
      <c r="B166" s="34" t="s">
        <v>21</v>
      </c>
      <c r="C166" s="34" t="s">
        <v>27</v>
      </c>
      <c r="D166" s="34" t="s">
        <v>171</v>
      </c>
      <c r="E166" s="148" t="s">
        <v>273</v>
      </c>
      <c r="F166" s="53">
        <v>377.16</v>
      </c>
      <c r="G166" s="118">
        <v>54190</v>
      </c>
      <c r="H166" s="118">
        <f t="shared" si="16"/>
        <v>20438.3004</v>
      </c>
      <c r="I166" s="118">
        <f>G166-1500</f>
        <v>52690</v>
      </c>
      <c r="J166" s="36" t="s">
        <v>345</v>
      </c>
      <c r="K166" s="1"/>
      <c r="L166">
        <f t="shared" si="14"/>
        <v>2.6513946335772616</v>
      </c>
    </row>
    <row r="167" spans="1:12" ht="15" customHeight="1" outlineLevel="1">
      <c r="A167" s="33" t="s">
        <v>12</v>
      </c>
      <c r="B167" s="34" t="s">
        <v>21</v>
      </c>
      <c r="C167" s="34" t="s">
        <v>27</v>
      </c>
      <c r="D167" s="34" t="s">
        <v>171</v>
      </c>
      <c r="E167" s="94" t="s">
        <v>172</v>
      </c>
      <c r="F167" s="53">
        <v>293</v>
      </c>
      <c r="G167" s="118">
        <v>54190</v>
      </c>
      <c r="H167" s="118">
        <f t="shared" si="16"/>
        <v>15877.67</v>
      </c>
      <c r="I167" s="118">
        <f>G167-1500</f>
        <v>52690</v>
      </c>
      <c r="J167" s="36" t="s">
        <v>345</v>
      </c>
      <c r="K167" s="1"/>
      <c r="L167">
        <f t="shared" si="14"/>
        <v>3.4129692832764507</v>
      </c>
    </row>
    <row r="168" spans="1:12" ht="15" customHeight="1" outlineLevel="1">
      <c r="A168" s="33" t="s">
        <v>12</v>
      </c>
      <c r="B168" s="34" t="s">
        <v>21</v>
      </c>
      <c r="C168" s="34" t="s">
        <v>27</v>
      </c>
      <c r="D168" s="34" t="s">
        <v>171</v>
      </c>
      <c r="E168" s="148" t="s">
        <v>274</v>
      </c>
      <c r="F168" s="53">
        <v>387.72</v>
      </c>
      <c r="G168" s="118">
        <v>54190</v>
      </c>
      <c r="H168" s="118">
        <f t="shared" si="16"/>
        <v>21010.5468</v>
      </c>
      <c r="I168" s="118">
        <f>G168-1500</f>
        <v>52690</v>
      </c>
      <c r="J168" s="36" t="s">
        <v>345</v>
      </c>
      <c r="K168" s="1"/>
      <c r="L168">
        <f t="shared" si="14"/>
        <v>2.5791808521613535</v>
      </c>
    </row>
    <row r="169" spans="1:12" ht="15.75" customHeight="1" outlineLevel="1">
      <c r="A169" s="33" t="s">
        <v>12</v>
      </c>
      <c r="B169" s="34" t="s">
        <v>21</v>
      </c>
      <c r="C169" s="34" t="s">
        <v>27</v>
      </c>
      <c r="D169" s="34" t="s">
        <v>171</v>
      </c>
      <c r="E169" s="80" t="s">
        <v>99</v>
      </c>
      <c r="F169" s="53">
        <v>718</v>
      </c>
      <c r="G169" s="118">
        <v>56380</v>
      </c>
      <c r="H169" s="118">
        <f t="shared" si="16"/>
        <v>40480.84</v>
      </c>
      <c r="I169" s="118">
        <f>G169-1500</f>
        <v>54880</v>
      </c>
      <c r="J169" s="36" t="s">
        <v>345</v>
      </c>
      <c r="K169" s="1"/>
      <c r="L169">
        <f t="shared" si="14"/>
        <v>1.392757660167131</v>
      </c>
    </row>
    <row r="170" spans="1:12" ht="15.75" customHeight="1" outlineLevel="1" thickBot="1">
      <c r="A170" s="37" t="s">
        <v>12</v>
      </c>
      <c r="B170" s="38" t="s">
        <v>21</v>
      </c>
      <c r="C170" s="38" t="s">
        <v>27</v>
      </c>
      <c r="D170" s="38" t="s">
        <v>171</v>
      </c>
      <c r="E170" s="81" t="s">
        <v>159</v>
      </c>
      <c r="F170" s="54">
        <v>1532</v>
      </c>
      <c r="G170" s="125">
        <v>56380</v>
      </c>
      <c r="H170" s="125">
        <f t="shared" si="16"/>
        <v>86374.15999999999</v>
      </c>
      <c r="I170" s="125">
        <f t="shared" si="17"/>
        <v>55180</v>
      </c>
      <c r="J170" s="36" t="s">
        <v>345</v>
      </c>
      <c r="K170" s="1"/>
      <c r="L170">
        <f t="shared" si="14"/>
        <v>0.6527415143603134</v>
      </c>
    </row>
    <row r="171" spans="1:12" ht="15" customHeight="1" outlineLevel="1">
      <c r="A171" s="29" t="s">
        <v>12</v>
      </c>
      <c r="B171" s="30" t="s">
        <v>21</v>
      </c>
      <c r="C171" s="30" t="s">
        <v>30</v>
      </c>
      <c r="D171" s="30" t="s">
        <v>171</v>
      </c>
      <c r="E171" s="147" t="s">
        <v>205</v>
      </c>
      <c r="F171" s="165">
        <v>8.7</v>
      </c>
      <c r="G171" s="132">
        <v>39060</v>
      </c>
      <c r="H171" s="132">
        <f t="shared" si="16"/>
        <v>339.82199999999995</v>
      </c>
      <c r="I171" s="132">
        <v>38660</v>
      </c>
      <c r="J171" s="32" t="s">
        <v>345</v>
      </c>
      <c r="L171">
        <f t="shared" si="14"/>
        <v>114.9425287356322</v>
      </c>
    </row>
    <row r="172" spans="1:12" ht="15" customHeight="1" outlineLevel="1">
      <c r="A172" s="33" t="s">
        <v>12</v>
      </c>
      <c r="B172" s="34" t="s">
        <v>21</v>
      </c>
      <c r="C172" s="34" t="s">
        <v>30</v>
      </c>
      <c r="D172" s="34" t="s">
        <v>171</v>
      </c>
      <c r="E172" s="148" t="s">
        <v>100</v>
      </c>
      <c r="F172" s="146">
        <v>10.58</v>
      </c>
      <c r="G172" s="118">
        <v>39060</v>
      </c>
      <c r="H172" s="118">
        <f t="shared" si="16"/>
        <v>413.2548</v>
      </c>
      <c r="I172" s="118">
        <v>38660</v>
      </c>
      <c r="J172" s="36" t="s">
        <v>345</v>
      </c>
      <c r="L172">
        <f t="shared" si="14"/>
        <v>94.5179584120983</v>
      </c>
    </row>
    <row r="173" spans="1:12" ht="15" customHeight="1" outlineLevel="1">
      <c r="A173" s="33" t="s">
        <v>12</v>
      </c>
      <c r="B173" s="34" t="s">
        <v>21</v>
      </c>
      <c r="C173" s="34" t="s">
        <v>30</v>
      </c>
      <c r="D173" s="34" t="s">
        <v>171</v>
      </c>
      <c r="E173" s="148" t="s">
        <v>275</v>
      </c>
      <c r="F173" s="148">
        <v>11.52</v>
      </c>
      <c r="G173" s="118">
        <v>39060</v>
      </c>
      <c r="H173" s="118">
        <f>G173/L173</f>
        <v>449.9712</v>
      </c>
      <c r="I173" s="118">
        <v>38660</v>
      </c>
      <c r="J173" s="36" t="s">
        <v>345</v>
      </c>
      <c r="L173">
        <f>1000/F173</f>
        <v>86.80555555555556</v>
      </c>
    </row>
    <row r="174" spans="1:12" ht="15" customHeight="1" outlineLevel="1">
      <c r="A174" s="33" t="s">
        <v>12</v>
      </c>
      <c r="B174" s="34" t="s">
        <v>21</v>
      </c>
      <c r="C174" s="34" t="s">
        <v>30</v>
      </c>
      <c r="D174" s="34" t="s">
        <v>171</v>
      </c>
      <c r="E174" s="148" t="s">
        <v>276</v>
      </c>
      <c r="F174" s="35">
        <v>14.17</v>
      </c>
      <c r="G174" s="118">
        <v>39060</v>
      </c>
      <c r="H174" s="118">
        <f t="shared" si="16"/>
        <v>553.4802000000001</v>
      </c>
      <c r="I174" s="118">
        <v>39060</v>
      </c>
      <c r="J174" s="36" t="s">
        <v>345</v>
      </c>
      <c r="L174">
        <f t="shared" si="14"/>
        <v>70.57163020465772</v>
      </c>
    </row>
    <row r="175" spans="1:12" ht="15" customHeight="1" outlineLevel="1">
      <c r="A175" s="33" t="s">
        <v>12</v>
      </c>
      <c r="B175" s="34" t="s">
        <v>21</v>
      </c>
      <c r="C175" s="34" t="s">
        <v>30</v>
      </c>
      <c r="D175" s="34" t="s">
        <v>171</v>
      </c>
      <c r="E175" s="80" t="s">
        <v>158</v>
      </c>
      <c r="F175" s="80">
        <v>13.41</v>
      </c>
      <c r="G175" s="118">
        <v>39060</v>
      </c>
      <c r="H175" s="118">
        <f t="shared" si="16"/>
        <v>523.7946000000001</v>
      </c>
      <c r="I175" s="118">
        <v>39060</v>
      </c>
      <c r="J175" s="36" t="s">
        <v>345</v>
      </c>
      <c r="L175">
        <f t="shared" si="14"/>
        <v>74.57121551081282</v>
      </c>
    </row>
    <row r="176" spans="1:12" ht="15" customHeight="1" outlineLevel="1">
      <c r="A176" s="33" t="s">
        <v>12</v>
      </c>
      <c r="B176" s="34" t="s">
        <v>21</v>
      </c>
      <c r="C176" s="34" t="s">
        <v>30</v>
      </c>
      <c r="D176" s="34" t="s">
        <v>171</v>
      </c>
      <c r="E176" s="148" t="s">
        <v>277</v>
      </c>
      <c r="F176" s="148">
        <v>16.24</v>
      </c>
      <c r="G176" s="118">
        <v>39060</v>
      </c>
      <c r="H176" s="118">
        <f t="shared" si="16"/>
        <v>634.3344</v>
      </c>
      <c r="I176" s="118">
        <v>39060</v>
      </c>
      <c r="J176" s="36" t="s">
        <v>345</v>
      </c>
      <c r="L176">
        <f t="shared" si="14"/>
        <v>61.57635467980296</v>
      </c>
    </row>
    <row r="177" spans="1:12" ht="15" customHeight="1" outlineLevel="1">
      <c r="A177" s="33" t="s">
        <v>12</v>
      </c>
      <c r="B177" s="34" t="s">
        <v>21</v>
      </c>
      <c r="C177" s="34" t="s">
        <v>30</v>
      </c>
      <c r="D177" s="34" t="s">
        <v>171</v>
      </c>
      <c r="E177" s="148" t="s">
        <v>278</v>
      </c>
      <c r="F177" s="148">
        <v>18.13</v>
      </c>
      <c r="G177" s="118">
        <v>39060</v>
      </c>
      <c r="H177" s="118">
        <f>G177/L177</f>
        <v>708.1578</v>
      </c>
      <c r="I177" s="118">
        <v>39060</v>
      </c>
      <c r="J177" s="36" t="s">
        <v>345</v>
      </c>
      <c r="L177">
        <f>1000/F177</f>
        <v>55.15719801434088</v>
      </c>
    </row>
    <row r="178" spans="1:12" ht="15" customHeight="1" outlineLevel="1">
      <c r="A178" s="33" t="s">
        <v>12</v>
      </c>
      <c r="B178" s="34" t="s">
        <v>21</v>
      </c>
      <c r="C178" s="34" t="s">
        <v>30</v>
      </c>
      <c r="D178" s="34" t="s">
        <v>171</v>
      </c>
      <c r="E178" s="148" t="s">
        <v>279</v>
      </c>
      <c r="F178" s="148">
        <v>25.5</v>
      </c>
      <c r="G178" s="118">
        <v>39060</v>
      </c>
      <c r="H178" s="118">
        <f>G178/L178</f>
        <v>996.03</v>
      </c>
      <c r="I178" s="118">
        <v>39060</v>
      </c>
      <c r="J178" s="36" t="s">
        <v>345</v>
      </c>
      <c r="L178">
        <f>1000/F178</f>
        <v>39.21568627450981</v>
      </c>
    </row>
    <row r="179" spans="1:12" ht="15" customHeight="1" outlineLevel="1">
      <c r="A179" s="33" t="s">
        <v>12</v>
      </c>
      <c r="B179" s="34" t="s">
        <v>21</v>
      </c>
      <c r="C179" s="34" t="s">
        <v>30</v>
      </c>
      <c r="D179" s="34" t="s">
        <v>171</v>
      </c>
      <c r="E179" s="148" t="s">
        <v>280</v>
      </c>
      <c r="F179" s="35">
        <v>32.7</v>
      </c>
      <c r="G179" s="118">
        <v>39060</v>
      </c>
      <c r="H179" s="118">
        <f t="shared" si="16"/>
        <v>1277.2620000000002</v>
      </c>
      <c r="I179" s="118">
        <v>39060</v>
      </c>
      <c r="J179" s="36" t="s">
        <v>345</v>
      </c>
      <c r="L179">
        <f t="shared" si="14"/>
        <v>30.58103975535168</v>
      </c>
    </row>
    <row r="180" spans="1:12" ht="15" customHeight="1" outlineLevel="1">
      <c r="A180" s="33" t="s">
        <v>12</v>
      </c>
      <c r="B180" s="34" t="s">
        <v>21</v>
      </c>
      <c r="C180" s="34" t="s">
        <v>30</v>
      </c>
      <c r="D180" s="34" t="s">
        <v>171</v>
      </c>
      <c r="E180" s="148" t="s">
        <v>282</v>
      </c>
      <c r="F180" s="53">
        <v>32.3</v>
      </c>
      <c r="G180" s="118">
        <v>39060</v>
      </c>
      <c r="H180" s="118">
        <f>G180/L180</f>
        <v>1261.638</v>
      </c>
      <c r="I180" s="118">
        <v>39060</v>
      </c>
      <c r="J180" s="36" t="s">
        <v>345</v>
      </c>
      <c r="L180">
        <f>1000/F180</f>
        <v>30.959752321981426</v>
      </c>
    </row>
    <row r="181" spans="1:12" ht="15" customHeight="1" outlineLevel="1">
      <c r="A181" s="33" t="s">
        <v>12</v>
      </c>
      <c r="B181" s="34" t="s">
        <v>21</v>
      </c>
      <c r="C181" s="34" t="s">
        <v>30</v>
      </c>
      <c r="D181" s="34" t="s">
        <v>171</v>
      </c>
      <c r="E181" s="148" t="s">
        <v>283</v>
      </c>
      <c r="F181" s="53">
        <v>40.26</v>
      </c>
      <c r="G181" s="118">
        <v>39060</v>
      </c>
      <c r="H181" s="118">
        <f>G181/L181</f>
        <v>1572.5556</v>
      </c>
      <c r="I181" s="118">
        <v>39060</v>
      </c>
      <c r="J181" s="36" t="s">
        <v>345</v>
      </c>
      <c r="L181">
        <f>1000/F181</f>
        <v>24.838549428713364</v>
      </c>
    </row>
    <row r="182" spans="1:12" ht="15" customHeight="1" outlineLevel="1">
      <c r="A182" s="33" t="s">
        <v>12</v>
      </c>
      <c r="B182" s="34" t="s">
        <v>21</v>
      </c>
      <c r="C182" s="34" t="s">
        <v>30</v>
      </c>
      <c r="D182" s="34" t="s">
        <v>171</v>
      </c>
      <c r="E182" s="148" t="s">
        <v>284</v>
      </c>
      <c r="F182" s="53">
        <v>48.78</v>
      </c>
      <c r="G182" s="118">
        <v>39060</v>
      </c>
      <c r="H182" s="118">
        <f>G182/L182</f>
        <v>1905.3468</v>
      </c>
      <c r="I182" s="118">
        <v>39060</v>
      </c>
      <c r="J182" s="36" t="s">
        <v>345</v>
      </c>
      <c r="L182">
        <f>1000/F182</f>
        <v>20.50020500205002</v>
      </c>
    </row>
    <row r="183" spans="1:12" ht="15" customHeight="1" outlineLevel="1">
      <c r="A183" s="33" t="s">
        <v>12</v>
      </c>
      <c r="B183" s="34" t="s">
        <v>21</v>
      </c>
      <c r="C183" s="34" t="s">
        <v>30</v>
      </c>
      <c r="D183" s="34" t="s">
        <v>171</v>
      </c>
      <c r="E183" s="148" t="s">
        <v>285</v>
      </c>
      <c r="F183" s="53">
        <v>56.7</v>
      </c>
      <c r="G183" s="118">
        <v>39060</v>
      </c>
      <c r="H183" s="118">
        <f t="shared" si="16"/>
        <v>2214.702</v>
      </c>
      <c r="I183" s="118">
        <v>39060</v>
      </c>
      <c r="J183" s="36" t="s">
        <v>345</v>
      </c>
      <c r="L183">
        <f aca="true" t="shared" si="19" ref="L183:L251">1000/F183</f>
        <v>17.636684303350968</v>
      </c>
    </row>
    <row r="184" spans="1:12" ht="15" customHeight="1" outlineLevel="1">
      <c r="A184" s="33" t="s">
        <v>12</v>
      </c>
      <c r="B184" s="34" t="s">
        <v>21</v>
      </c>
      <c r="C184" s="34" t="s">
        <v>30</v>
      </c>
      <c r="D184" s="34" t="s">
        <v>171</v>
      </c>
      <c r="E184" s="148" t="s">
        <v>286</v>
      </c>
      <c r="F184" s="148">
        <v>37.96</v>
      </c>
      <c r="G184" s="118">
        <v>38760</v>
      </c>
      <c r="H184" s="118">
        <f t="shared" si="16"/>
        <v>1471.3296</v>
      </c>
      <c r="I184" s="118">
        <v>38070</v>
      </c>
      <c r="J184" s="36" t="s">
        <v>345</v>
      </c>
      <c r="L184">
        <f t="shared" si="19"/>
        <v>26.343519494204426</v>
      </c>
    </row>
    <row r="185" spans="1:12" ht="15" customHeight="1" outlineLevel="1">
      <c r="A185" s="33" t="s">
        <v>12</v>
      </c>
      <c r="B185" s="34" t="s">
        <v>21</v>
      </c>
      <c r="C185" s="34" t="s">
        <v>30</v>
      </c>
      <c r="D185" s="34" t="s">
        <v>171</v>
      </c>
      <c r="E185" s="148" t="s">
        <v>287</v>
      </c>
      <c r="F185" s="148">
        <v>47.82</v>
      </c>
      <c r="G185" s="118">
        <v>38760</v>
      </c>
      <c r="H185" s="118">
        <f>G185/L185</f>
        <v>1853.5032</v>
      </c>
      <c r="I185" s="118">
        <v>38070</v>
      </c>
      <c r="J185" s="36" t="s">
        <v>345</v>
      </c>
      <c r="L185">
        <f>1000/F185</f>
        <v>20.911752404851526</v>
      </c>
    </row>
    <row r="186" spans="1:12" ht="15" customHeight="1" outlineLevel="1">
      <c r="A186" s="33" t="s">
        <v>12</v>
      </c>
      <c r="B186" s="34" t="s">
        <v>21</v>
      </c>
      <c r="C186" s="34" t="s">
        <v>30</v>
      </c>
      <c r="D186" s="34" t="s">
        <v>171</v>
      </c>
      <c r="E186" s="148" t="s">
        <v>288</v>
      </c>
      <c r="F186" s="148">
        <v>58.2</v>
      </c>
      <c r="G186" s="118">
        <v>39670</v>
      </c>
      <c r="H186" s="118">
        <f>G186/L186</f>
        <v>2308.794</v>
      </c>
      <c r="I186" s="118">
        <v>39060</v>
      </c>
      <c r="J186" s="36" t="s">
        <v>345</v>
      </c>
      <c r="L186">
        <f>1000/F186</f>
        <v>17.18213058419244</v>
      </c>
    </row>
    <row r="187" spans="1:12" ht="15" customHeight="1" outlineLevel="1">
      <c r="A187" s="33" t="s">
        <v>12</v>
      </c>
      <c r="B187" s="34" t="s">
        <v>21</v>
      </c>
      <c r="C187" s="34" t="s">
        <v>30</v>
      </c>
      <c r="D187" s="34" t="s">
        <v>171</v>
      </c>
      <c r="E187" s="148" t="s">
        <v>289</v>
      </c>
      <c r="F187" s="35">
        <v>67.98</v>
      </c>
      <c r="G187" s="118">
        <v>39670</v>
      </c>
      <c r="H187" s="118">
        <f t="shared" si="16"/>
        <v>2696.7666</v>
      </c>
      <c r="I187" s="118">
        <v>39060</v>
      </c>
      <c r="J187" s="36" t="s">
        <v>345</v>
      </c>
      <c r="L187">
        <f t="shared" si="19"/>
        <v>14.710208884966166</v>
      </c>
    </row>
    <row r="188" spans="1:12" ht="15" customHeight="1" outlineLevel="1">
      <c r="A188" s="33" t="s">
        <v>12</v>
      </c>
      <c r="B188" s="34" t="s">
        <v>21</v>
      </c>
      <c r="C188" s="34" t="s">
        <v>30</v>
      </c>
      <c r="D188" s="34" t="s">
        <v>171</v>
      </c>
      <c r="E188" s="148" t="s">
        <v>290</v>
      </c>
      <c r="F188" s="148">
        <v>132.22</v>
      </c>
      <c r="G188" s="118">
        <v>40320</v>
      </c>
      <c r="H188" s="118">
        <f>G188/L188</f>
        <v>5331.1104</v>
      </c>
      <c r="I188" s="118">
        <v>40320</v>
      </c>
      <c r="J188" s="36" t="s">
        <v>345</v>
      </c>
      <c r="L188">
        <f>1000/F188</f>
        <v>7.563152321887763</v>
      </c>
    </row>
    <row r="189" spans="1:12" ht="15" customHeight="1" outlineLevel="1">
      <c r="A189" s="33" t="s">
        <v>12</v>
      </c>
      <c r="B189" s="34" t="s">
        <v>21</v>
      </c>
      <c r="C189" s="34" t="s">
        <v>30</v>
      </c>
      <c r="D189" s="34" t="s">
        <v>171</v>
      </c>
      <c r="E189" s="148" t="s">
        <v>291</v>
      </c>
      <c r="F189" s="35">
        <v>147.24</v>
      </c>
      <c r="G189" s="118">
        <v>40320</v>
      </c>
      <c r="H189" s="118">
        <f t="shared" si="16"/>
        <v>5936.7168</v>
      </c>
      <c r="I189" s="118">
        <v>40320</v>
      </c>
      <c r="J189" s="36" t="s">
        <v>345</v>
      </c>
      <c r="L189">
        <f t="shared" si="19"/>
        <v>6.791632708503124</v>
      </c>
    </row>
    <row r="190" spans="1:12" ht="15" customHeight="1" outlineLevel="1">
      <c r="A190" s="33" t="s">
        <v>12</v>
      </c>
      <c r="B190" s="34" t="s">
        <v>21</v>
      </c>
      <c r="C190" s="34" t="s">
        <v>30</v>
      </c>
      <c r="D190" s="34" t="s">
        <v>171</v>
      </c>
      <c r="E190" s="35" t="s">
        <v>107</v>
      </c>
      <c r="F190" s="53">
        <v>247.1</v>
      </c>
      <c r="G190" s="118">
        <v>41040</v>
      </c>
      <c r="H190" s="118">
        <f t="shared" si="16"/>
        <v>10140.984</v>
      </c>
      <c r="I190" s="118">
        <v>41040</v>
      </c>
      <c r="J190" s="36" t="s">
        <v>345</v>
      </c>
      <c r="L190">
        <f t="shared" si="19"/>
        <v>4.046944556859571</v>
      </c>
    </row>
    <row r="191" spans="1:12" ht="15" customHeight="1" outlineLevel="1">
      <c r="A191" s="33" t="s">
        <v>12</v>
      </c>
      <c r="B191" s="34" t="s">
        <v>21</v>
      </c>
      <c r="C191" s="34" t="s">
        <v>30</v>
      </c>
      <c r="D191" s="34" t="s">
        <v>171</v>
      </c>
      <c r="E191" s="35" t="s">
        <v>101</v>
      </c>
      <c r="F191" s="53">
        <v>354</v>
      </c>
      <c r="G191" s="118">
        <v>41040</v>
      </c>
      <c r="H191" s="118">
        <f t="shared" si="16"/>
        <v>14528.16</v>
      </c>
      <c r="I191" s="118">
        <v>41040</v>
      </c>
      <c r="J191" s="36" t="s">
        <v>345</v>
      </c>
      <c r="L191">
        <f t="shared" si="19"/>
        <v>2.824858757062147</v>
      </c>
    </row>
    <row r="192" spans="1:12" ht="15" customHeight="1" outlineLevel="1">
      <c r="A192" s="33" t="s">
        <v>12</v>
      </c>
      <c r="B192" s="34" t="s">
        <v>21</v>
      </c>
      <c r="C192" s="34" t="s">
        <v>30</v>
      </c>
      <c r="D192" s="34" t="s">
        <v>171</v>
      </c>
      <c r="E192" s="148" t="s">
        <v>292</v>
      </c>
      <c r="F192" s="148">
        <v>429.01</v>
      </c>
      <c r="G192" s="118">
        <v>41040</v>
      </c>
      <c r="H192" s="118">
        <f>G192/L192</f>
        <v>17606.5704</v>
      </c>
      <c r="I192" s="118">
        <v>41040</v>
      </c>
      <c r="J192" s="36" t="s">
        <v>345</v>
      </c>
      <c r="L192">
        <f>1000/F192</f>
        <v>2.330947996550197</v>
      </c>
    </row>
    <row r="193" spans="1:12" ht="15" customHeight="1" outlineLevel="1">
      <c r="A193" s="33" t="s">
        <v>12</v>
      </c>
      <c r="B193" s="34" t="s">
        <v>21</v>
      </c>
      <c r="C193" s="34" t="s">
        <v>30</v>
      </c>
      <c r="D193" s="34" t="s">
        <v>171</v>
      </c>
      <c r="E193" s="148" t="s">
        <v>293</v>
      </c>
      <c r="F193" s="35">
        <v>528.86</v>
      </c>
      <c r="G193" s="118">
        <v>41040</v>
      </c>
      <c r="H193" s="118">
        <f t="shared" si="16"/>
        <v>21704.4144</v>
      </c>
      <c r="I193" s="118">
        <v>41040</v>
      </c>
      <c r="J193" s="36" t="s">
        <v>345</v>
      </c>
      <c r="L193">
        <f t="shared" si="19"/>
        <v>1.8908595847672351</v>
      </c>
    </row>
    <row r="194" spans="1:12" ht="15" customHeight="1" outlineLevel="1">
      <c r="A194" s="33" t="s">
        <v>12</v>
      </c>
      <c r="B194" s="34" t="s">
        <v>21</v>
      </c>
      <c r="C194" s="34" t="s">
        <v>30</v>
      </c>
      <c r="D194" s="34" t="s">
        <v>171</v>
      </c>
      <c r="E194" s="148" t="s">
        <v>294</v>
      </c>
      <c r="F194" s="148">
        <v>429.14</v>
      </c>
      <c r="G194" s="118">
        <v>44070</v>
      </c>
      <c r="H194" s="118">
        <f>G194/L194</f>
        <v>18912.1998</v>
      </c>
      <c r="I194" s="118">
        <v>44070</v>
      </c>
      <c r="J194" s="36" t="s">
        <v>345</v>
      </c>
      <c r="L194">
        <f>1000/F194</f>
        <v>2.3302418791070516</v>
      </c>
    </row>
    <row r="195" spans="1:12" ht="15" customHeight="1" outlineLevel="1">
      <c r="A195" s="33" t="s">
        <v>12</v>
      </c>
      <c r="B195" s="34" t="s">
        <v>21</v>
      </c>
      <c r="C195" s="34" t="s">
        <v>30</v>
      </c>
      <c r="D195" s="34" t="s">
        <v>171</v>
      </c>
      <c r="E195" s="148" t="s">
        <v>295</v>
      </c>
      <c r="F195" s="35">
        <v>528.86</v>
      </c>
      <c r="G195" s="118">
        <v>44070</v>
      </c>
      <c r="H195" s="118">
        <f t="shared" si="16"/>
        <v>23306.8602</v>
      </c>
      <c r="I195" s="118">
        <v>44070</v>
      </c>
      <c r="J195" s="36" t="s">
        <v>345</v>
      </c>
      <c r="L195">
        <f t="shared" si="19"/>
        <v>1.8908595847672351</v>
      </c>
    </row>
    <row r="196" spans="1:12" ht="15" customHeight="1" outlineLevel="1">
      <c r="A196" s="33" t="s">
        <v>12</v>
      </c>
      <c r="B196" s="34" t="s">
        <v>21</v>
      </c>
      <c r="C196" s="34" t="s">
        <v>30</v>
      </c>
      <c r="D196" s="34" t="s">
        <v>171</v>
      </c>
      <c r="E196" s="35" t="s">
        <v>102</v>
      </c>
      <c r="F196" s="35">
        <v>474.47</v>
      </c>
      <c r="G196" s="118">
        <v>44070</v>
      </c>
      <c r="H196" s="118">
        <f t="shared" si="16"/>
        <v>20909.892900000003</v>
      </c>
      <c r="I196" s="118">
        <v>44070</v>
      </c>
      <c r="J196" s="36" t="s">
        <v>345</v>
      </c>
      <c r="L196">
        <f t="shared" si="19"/>
        <v>2.1076148123169007</v>
      </c>
    </row>
    <row r="197" spans="1:12" ht="15.75" customHeight="1" outlineLevel="1" thickBot="1">
      <c r="A197" s="37" t="s">
        <v>12</v>
      </c>
      <c r="B197" s="38" t="s">
        <v>21</v>
      </c>
      <c r="C197" s="38" t="s">
        <v>30</v>
      </c>
      <c r="D197" s="38" t="s">
        <v>171</v>
      </c>
      <c r="E197" s="39" t="s">
        <v>103</v>
      </c>
      <c r="F197" s="39">
        <v>906.62</v>
      </c>
      <c r="G197" s="125">
        <v>45400</v>
      </c>
      <c r="H197" s="125">
        <f t="shared" si="16"/>
        <v>41160.548</v>
      </c>
      <c r="I197" s="125">
        <v>45400</v>
      </c>
      <c r="J197" s="93" t="s">
        <v>345</v>
      </c>
      <c r="L197">
        <f t="shared" si="19"/>
        <v>1.102997948423816</v>
      </c>
    </row>
    <row r="198" spans="1:10" ht="19.5" customHeight="1" outlineLevel="1" thickBot="1">
      <c r="A198" s="52" t="s">
        <v>170</v>
      </c>
      <c r="B198" s="22"/>
      <c r="C198" s="23"/>
      <c r="D198" s="23"/>
      <c r="E198" s="21"/>
      <c r="F198" s="24"/>
      <c r="G198" s="24"/>
      <c r="H198" s="24"/>
      <c r="I198" s="18"/>
      <c r="J198" s="203"/>
    </row>
    <row r="199" spans="1:10" ht="16.5" customHeight="1" thickBot="1">
      <c r="A199" s="237" t="s">
        <v>168</v>
      </c>
      <c r="B199" s="240"/>
      <c r="C199" s="240"/>
      <c r="D199" s="240"/>
      <c r="E199" s="240"/>
      <c r="F199" s="239"/>
      <c r="G199" s="277" t="s">
        <v>347</v>
      </c>
      <c r="H199" s="278"/>
      <c r="I199" s="269" t="s">
        <v>200</v>
      </c>
      <c r="J199" s="270"/>
    </row>
    <row r="200" spans="1:10" ht="33.75" customHeight="1" outlineLevel="1" thickBot="1">
      <c r="A200" s="17" t="s">
        <v>0</v>
      </c>
      <c r="B200" s="15" t="s">
        <v>1</v>
      </c>
      <c r="C200" s="15" t="s">
        <v>2</v>
      </c>
      <c r="D200" s="15" t="s">
        <v>31</v>
      </c>
      <c r="E200" s="16" t="s">
        <v>3</v>
      </c>
      <c r="F200" s="25" t="s">
        <v>87</v>
      </c>
      <c r="G200" s="114" t="s">
        <v>201</v>
      </c>
      <c r="H200" s="114" t="s">
        <v>211</v>
      </c>
      <c r="I200" s="92" t="s">
        <v>167</v>
      </c>
      <c r="J200" s="92" t="s">
        <v>166</v>
      </c>
    </row>
    <row r="201" spans="1:12" ht="16.5" customHeight="1" outlineLevel="1">
      <c r="A201" s="29" t="s">
        <v>29</v>
      </c>
      <c r="B201" s="30" t="s">
        <v>28</v>
      </c>
      <c r="C201" s="30" t="s">
        <v>171</v>
      </c>
      <c r="D201" s="30">
        <v>12</v>
      </c>
      <c r="E201" s="91" t="s">
        <v>160</v>
      </c>
      <c r="F201" s="58">
        <v>52.2</v>
      </c>
      <c r="G201" s="132">
        <v>49770</v>
      </c>
      <c r="H201" s="132">
        <f aca="true" t="shared" si="20" ref="H201:H230">G201/L201</f>
        <v>2597.994</v>
      </c>
      <c r="I201" s="132">
        <f>G201-1100</f>
        <v>48670</v>
      </c>
      <c r="J201" s="32" t="s">
        <v>345</v>
      </c>
      <c r="L201">
        <f t="shared" si="19"/>
        <v>19.157088122605362</v>
      </c>
    </row>
    <row r="202" spans="1:12" ht="16.5" customHeight="1" outlineLevel="1">
      <c r="A202" s="33" t="s">
        <v>29</v>
      </c>
      <c r="B202" s="34" t="s">
        <v>28</v>
      </c>
      <c r="C202" s="34" t="s">
        <v>171</v>
      </c>
      <c r="D202" s="34">
        <v>14</v>
      </c>
      <c r="E202" s="88" t="s">
        <v>161</v>
      </c>
      <c r="F202" s="59">
        <v>126</v>
      </c>
      <c r="G202" s="118">
        <v>49770</v>
      </c>
      <c r="H202" s="118">
        <f t="shared" si="20"/>
        <v>6271.0199999999995</v>
      </c>
      <c r="I202" s="118">
        <f aca="true" t="shared" si="21" ref="I202:I216">G202-1100</f>
        <v>48670</v>
      </c>
      <c r="J202" s="36" t="s">
        <v>345</v>
      </c>
      <c r="L202">
        <f t="shared" si="19"/>
        <v>7.936507936507937</v>
      </c>
    </row>
    <row r="203" spans="1:12" ht="16.5" customHeight="1" outlineLevel="1">
      <c r="A203" s="33" t="s">
        <v>29</v>
      </c>
      <c r="B203" s="34" t="s">
        <v>28</v>
      </c>
      <c r="C203" s="34" t="s">
        <v>171</v>
      </c>
      <c r="D203" s="34">
        <v>16</v>
      </c>
      <c r="E203" s="88" t="s">
        <v>162</v>
      </c>
      <c r="F203" s="59">
        <v>152.4</v>
      </c>
      <c r="G203" s="118">
        <v>49770</v>
      </c>
      <c r="H203" s="118">
        <f t="shared" si="20"/>
        <v>7584.947999999999</v>
      </c>
      <c r="I203" s="118">
        <f t="shared" si="21"/>
        <v>48670</v>
      </c>
      <c r="J203" s="36" t="s">
        <v>345</v>
      </c>
      <c r="L203">
        <f t="shared" si="19"/>
        <v>6.561679790026247</v>
      </c>
    </row>
    <row r="204" spans="1:12" ht="16.5" customHeight="1" outlineLevel="1">
      <c r="A204" s="33" t="s">
        <v>29</v>
      </c>
      <c r="B204" s="34" t="s">
        <v>28</v>
      </c>
      <c r="C204" s="34" t="s">
        <v>171</v>
      </c>
      <c r="D204" s="34" t="s">
        <v>164</v>
      </c>
      <c r="E204" s="88" t="s">
        <v>163</v>
      </c>
      <c r="F204" s="59">
        <v>184.8</v>
      </c>
      <c r="G204" s="118">
        <v>49770</v>
      </c>
      <c r="H204" s="118">
        <f t="shared" si="20"/>
        <v>9197.496000000001</v>
      </c>
      <c r="I204" s="118">
        <f t="shared" si="21"/>
        <v>48670</v>
      </c>
      <c r="J204" s="36" t="s">
        <v>345</v>
      </c>
      <c r="L204">
        <f t="shared" si="19"/>
        <v>5.411255411255411</v>
      </c>
    </row>
    <row r="205" spans="1:12" ht="16.5" customHeight="1" outlineLevel="1">
      <c r="A205" s="33" t="s">
        <v>29</v>
      </c>
      <c r="B205" s="34" t="s">
        <v>28</v>
      </c>
      <c r="C205" s="34" t="s">
        <v>171</v>
      </c>
      <c r="D205" s="34" t="s">
        <v>32</v>
      </c>
      <c r="E205" s="88" t="s">
        <v>62</v>
      </c>
      <c r="F205" s="59">
        <v>255.6</v>
      </c>
      <c r="G205" s="118">
        <v>49770</v>
      </c>
      <c r="H205" s="118">
        <f t="shared" si="20"/>
        <v>12721.212</v>
      </c>
      <c r="I205" s="118">
        <f t="shared" si="21"/>
        <v>48670</v>
      </c>
      <c r="J205" s="36" t="s">
        <v>345</v>
      </c>
      <c r="L205">
        <f t="shared" si="19"/>
        <v>3.912363067292645</v>
      </c>
    </row>
    <row r="206" spans="1:12" ht="16.5" customHeight="1" outlineLevel="1">
      <c r="A206" s="33" t="s">
        <v>29</v>
      </c>
      <c r="B206" s="34" t="s">
        <v>28</v>
      </c>
      <c r="C206" s="34" t="s">
        <v>171</v>
      </c>
      <c r="D206" s="34" t="s">
        <v>33</v>
      </c>
      <c r="E206" s="88" t="s">
        <v>63</v>
      </c>
      <c r="F206" s="59">
        <v>308.4</v>
      </c>
      <c r="G206" s="134">
        <v>49770</v>
      </c>
      <c r="H206" s="134">
        <f t="shared" si="20"/>
        <v>15349.068</v>
      </c>
      <c r="I206" s="118">
        <f t="shared" si="21"/>
        <v>48670</v>
      </c>
      <c r="J206" s="36" t="s">
        <v>345</v>
      </c>
      <c r="L206">
        <f t="shared" si="19"/>
        <v>3.2425421530479897</v>
      </c>
    </row>
    <row r="207" spans="1:12" ht="16.5" customHeight="1" outlineLevel="1">
      <c r="A207" s="33" t="s">
        <v>29</v>
      </c>
      <c r="B207" s="34" t="s">
        <v>28</v>
      </c>
      <c r="C207" s="34" t="s">
        <v>171</v>
      </c>
      <c r="D207" s="34" t="s">
        <v>34</v>
      </c>
      <c r="E207" s="88" t="s">
        <v>64</v>
      </c>
      <c r="F207" s="59">
        <v>355.2</v>
      </c>
      <c r="G207" s="134">
        <v>49770</v>
      </c>
      <c r="H207" s="134">
        <f t="shared" si="20"/>
        <v>17678.304</v>
      </c>
      <c r="I207" s="118">
        <f t="shared" si="21"/>
        <v>48670</v>
      </c>
      <c r="J207" s="36" t="s">
        <v>345</v>
      </c>
      <c r="L207">
        <f t="shared" si="19"/>
        <v>2.815315315315315</v>
      </c>
    </row>
    <row r="208" spans="1:12" ht="16.5" customHeight="1" outlineLevel="1">
      <c r="A208" s="33" t="s">
        <v>29</v>
      </c>
      <c r="B208" s="34" t="s">
        <v>28</v>
      </c>
      <c r="C208" s="34" t="s">
        <v>171</v>
      </c>
      <c r="D208" s="34" t="s">
        <v>35</v>
      </c>
      <c r="E208" s="88" t="s">
        <v>65</v>
      </c>
      <c r="F208" s="59">
        <v>384</v>
      </c>
      <c r="G208" s="134">
        <v>50580</v>
      </c>
      <c r="H208" s="134">
        <f t="shared" si="20"/>
        <v>19422.72</v>
      </c>
      <c r="I208" s="118">
        <f t="shared" si="21"/>
        <v>49480</v>
      </c>
      <c r="J208" s="36" t="s">
        <v>345</v>
      </c>
      <c r="L208">
        <f t="shared" si="19"/>
        <v>2.6041666666666665</v>
      </c>
    </row>
    <row r="209" spans="1:12" ht="16.5" customHeight="1" outlineLevel="1">
      <c r="A209" s="33" t="s">
        <v>29</v>
      </c>
      <c r="B209" s="34" t="s">
        <v>28</v>
      </c>
      <c r="C209" s="34" t="s">
        <v>171</v>
      </c>
      <c r="D209" s="34" t="s">
        <v>36</v>
      </c>
      <c r="E209" s="88" t="s">
        <v>66</v>
      </c>
      <c r="F209" s="59">
        <v>440</v>
      </c>
      <c r="G209" s="134">
        <v>50580</v>
      </c>
      <c r="H209" s="134">
        <f t="shared" si="20"/>
        <v>22255.199999999997</v>
      </c>
      <c r="I209" s="118">
        <f t="shared" si="21"/>
        <v>49480</v>
      </c>
      <c r="J209" s="36" t="s">
        <v>345</v>
      </c>
      <c r="L209">
        <f t="shared" si="19"/>
        <v>2.272727272727273</v>
      </c>
    </row>
    <row r="210" spans="1:12" ht="16.5" customHeight="1" outlineLevel="1">
      <c r="A210" s="33" t="s">
        <v>29</v>
      </c>
      <c r="B210" s="34" t="s">
        <v>28</v>
      </c>
      <c r="C210" s="34" t="s">
        <v>171</v>
      </c>
      <c r="D210" s="34" t="s">
        <v>37</v>
      </c>
      <c r="E210" s="88" t="s">
        <v>67</v>
      </c>
      <c r="F210" s="59">
        <v>496.8</v>
      </c>
      <c r="G210" s="134">
        <v>50580</v>
      </c>
      <c r="H210" s="134">
        <f t="shared" si="20"/>
        <v>25128.144</v>
      </c>
      <c r="I210" s="118">
        <f t="shared" si="21"/>
        <v>49480</v>
      </c>
      <c r="J210" s="36" t="s">
        <v>345</v>
      </c>
      <c r="L210">
        <f t="shared" si="19"/>
        <v>2.0128824476650564</v>
      </c>
    </row>
    <row r="211" spans="1:12" ht="16.5" customHeight="1" outlineLevel="1">
      <c r="A211" s="7" t="s">
        <v>29</v>
      </c>
      <c r="B211" s="8" t="s">
        <v>28</v>
      </c>
      <c r="C211" s="8" t="s">
        <v>171</v>
      </c>
      <c r="D211" s="8" t="s">
        <v>38</v>
      </c>
      <c r="E211" s="90" t="s">
        <v>68</v>
      </c>
      <c r="F211" s="59">
        <v>595.2</v>
      </c>
      <c r="G211" s="134">
        <v>50580</v>
      </c>
      <c r="H211" s="134">
        <f t="shared" si="20"/>
        <v>30105.216000000004</v>
      </c>
      <c r="I211" s="116">
        <f t="shared" si="21"/>
        <v>49480</v>
      </c>
      <c r="J211" s="36" t="s">
        <v>345</v>
      </c>
      <c r="L211">
        <f t="shared" si="19"/>
        <v>1.6801075268817203</v>
      </c>
    </row>
    <row r="212" spans="1:12" ht="16.5" customHeight="1" outlineLevel="1">
      <c r="A212" s="7" t="s">
        <v>29</v>
      </c>
      <c r="B212" s="8" t="s">
        <v>28</v>
      </c>
      <c r="C212" s="8" t="s">
        <v>171</v>
      </c>
      <c r="D212" s="8" t="s">
        <v>335</v>
      </c>
      <c r="E212" s="194" t="s">
        <v>336</v>
      </c>
      <c r="F212" s="59">
        <v>679.2</v>
      </c>
      <c r="G212" s="134">
        <v>50580</v>
      </c>
      <c r="H212" s="134">
        <f>G212/L212</f>
        <v>34353.936</v>
      </c>
      <c r="I212" s="116">
        <f>G212-1380</f>
        <v>49200</v>
      </c>
      <c r="J212" s="36" t="s">
        <v>345</v>
      </c>
      <c r="L212">
        <f>1000/F212</f>
        <v>1.4723203769140163</v>
      </c>
    </row>
    <row r="213" spans="1:12" ht="16.5" customHeight="1" outlineLevel="1">
      <c r="A213" s="7" t="s">
        <v>29</v>
      </c>
      <c r="B213" s="8" t="s">
        <v>28</v>
      </c>
      <c r="C213" s="8" t="s">
        <v>171</v>
      </c>
      <c r="D213" s="8" t="s">
        <v>39</v>
      </c>
      <c r="E213" s="90" t="s">
        <v>69</v>
      </c>
      <c r="F213" s="59">
        <v>792</v>
      </c>
      <c r="G213" s="134">
        <v>50580</v>
      </c>
      <c r="H213" s="134">
        <f t="shared" si="20"/>
        <v>40059.36</v>
      </c>
      <c r="I213" s="116">
        <f>G213-1380</f>
        <v>49200</v>
      </c>
      <c r="J213" s="36" t="s">
        <v>345</v>
      </c>
      <c r="L213">
        <f t="shared" si="19"/>
        <v>1.2626262626262625</v>
      </c>
    </row>
    <row r="214" spans="1:12" ht="16.5" customHeight="1" outlineLevel="1">
      <c r="A214" s="7" t="s">
        <v>29</v>
      </c>
      <c r="B214" s="8" t="s">
        <v>28</v>
      </c>
      <c r="C214" s="8" t="s">
        <v>171</v>
      </c>
      <c r="D214" s="8" t="s">
        <v>40</v>
      </c>
      <c r="E214" s="90" t="s">
        <v>70</v>
      </c>
      <c r="F214" s="59">
        <v>912</v>
      </c>
      <c r="G214" s="134">
        <v>50580</v>
      </c>
      <c r="H214" s="134">
        <f t="shared" si="20"/>
        <v>46128.96</v>
      </c>
      <c r="I214" s="116">
        <f>G214-1380</f>
        <v>49200</v>
      </c>
      <c r="J214" s="36" t="s">
        <v>345</v>
      </c>
      <c r="L214">
        <f t="shared" si="19"/>
        <v>1.0964912280701755</v>
      </c>
    </row>
    <row r="215" spans="1:12" ht="16.5" customHeight="1" outlineLevel="1">
      <c r="A215" s="7" t="s">
        <v>29</v>
      </c>
      <c r="B215" s="8" t="s">
        <v>28</v>
      </c>
      <c r="C215" s="8" t="s">
        <v>171</v>
      </c>
      <c r="D215" s="8" t="s">
        <v>41</v>
      </c>
      <c r="E215" s="90" t="s">
        <v>71</v>
      </c>
      <c r="F215" s="59">
        <v>1076.4</v>
      </c>
      <c r="G215" s="134">
        <v>52390</v>
      </c>
      <c r="H215" s="134">
        <f t="shared" si="20"/>
        <v>56392.596000000005</v>
      </c>
      <c r="I215" s="116">
        <f>G215-1380</f>
        <v>51010</v>
      </c>
      <c r="J215" s="36" t="s">
        <v>345</v>
      </c>
      <c r="L215">
        <f t="shared" si="19"/>
        <v>0.9290226681531029</v>
      </c>
    </row>
    <row r="216" spans="1:12" ht="16.5" customHeight="1" outlineLevel="1" thickBot="1">
      <c r="A216" s="9" t="s">
        <v>29</v>
      </c>
      <c r="B216" s="10" t="s">
        <v>28</v>
      </c>
      <c r="C216" s="10" t="s">
        <v>171</v>
      </c>
      <c r="D216" s="10" t="s">
        <v>42</v>
      </c>
      <c r="E216" s="89" t="s">
        <v>72</v>
      </c>
      <c r="F216" s="60">
        <v>1266</v>
      </c>
      <c r="G216" s="135">
        <v>52390</v>
      </c>
      <c r="H216" s="135">
        <f t="shared" si="20"/>
        <v>66325.74</v>
      </c>
      <c r="I216" s="116">
        <f t="shared" si="21"/>
        <v>51290</v>
      </c>
      <c r="J216" s="36" t="s">
        <v>345</v>
      </c>
      <c r="L216">
        <f t="shared" si="19"/>
        <v>0.7898894154818326</v>
      </c>
    </row>
    <row r="217" spans="1:12" ht="16.5" customHeight="1" outlineLevel="1">
      <c r="A217" s="29" t="s">
        <v>29</v>
      </c>
      <c r="B217" s="30" t="s">
        <v>28</v>
      </c>
      <c r="C217" s="30" t="s">
        <v>171</v>
      </c>
      <c r="D217" s="30" t="s">
        <v>43</v>
      </c>
      <c r="E217" s="31" t="s">
        <v>73</v>
      </c>
      <c r="F217" s="58">
        <v>598.8</v>
      </c>
      <c r="G217" s="136">
        <v>50580</v>
      </c>
      <c r="H217" s="136">
        <f t="shared" si="20"/>
        <v>30287.304</v>
      </c>
      <c r="I217" s="137">
        <f>G217-880</f>
        <v>49700</v>
      </c>
      <c r="J217" s="32" t="s">
        <v>345</v>
      </c>
      <c r="L217">
        <f t="shared" si="19"/>
        <v>1.6700066800267201</v>
      </c>
    </row>
    <row r="218" spans="1:12" ht="16.5" customHeight="1" outlineLevel="1">
      <c r="A218" s="33" t="s">
        <v>29</v>
      </c>
      <c r="B218" s="34" t="s">
        <v>28</v>
      </c>
      <c r="C218" s="34" t="s">
        <v>171</v>
      </c>
      <c r="D218" s="34" t="s">
        <v>44</v>
      </c>
      <c r="E218" s="35" t="s">
        <v>74</v>
      </c>
      <c r="F218" s="59">
        <v>868.8</v>
      </c>
      <c r="G218" s="138">
        <v>50580</v>
      </c>
      <c r="H218" s="138">
        <f t="shared" si="20"/>
        <v>43943.903999999995</v>
      </c>
      <c r="I218" s="139">
        <f>G218-880</f>
        <v>49700</v>
      </c>
      <c r="J218" s="36" t="s">
        <v>345</v>
      </c>
      <c r="L218">
        <f t="shared" si="19"/>
        <v>1.1510128913443831</v>
      </c>
    </row>
    <row r="219" spans="1:12" ht="16.5" customHeight="1" outlineLevel="1">
      <c r="A219" s="33" t="s">
        <v>29</v>
      </c>
      <c r="B219" s="34" t="s">
        <v>28</v>
      </c>
      <c r="C219" s="34" t="s">
        <v>171</v>
      </c>
      <c r="D219" s="34" t="s">
        <v>45</v>
      </c>
      <c r="E219" s="148" t="s">
        <v>75</v>
      </c>
      <c r="F219" s="59">
        <v>1128</v>
      </c>
      <c r="G219" s="138">
        <v>50580</v>
      </c>
      <c r="H219" s="138">
        <f>G219/L219</f>
        <v>57054.240000000005</v>
      </c>
      <c r="I219" s="139">
        <f>G219-880</f>
        <v>49700</v>
      </c>
      <c r="J219" s="36" t="s">
        <v>345</v>
      </c>
      <c r="L219">
        <f>1000/F219</f>
        <v>0.8865248226950354</v>
      </c>
    </row>
    <row r="220" spans="1:12" ht="16.5" customHeight="1" outlineLevel="1">
      <c r="A220" s="33" t="s">
        <v>29</v>
      </c>
      <c r="B220" s="34" t="s">
        <v>28</v>
      </c>
      <c r="C220" s="34" t="s">
        <v>171</v>
      </c>
      <c r="D220" s="34" t="s">
        <v>314</v>
      </c>
      <c r="E220" s="148" t="s">
        <v>315</v>
      </c>
      <c r="F220" s="59">
        <v>1638</v>
      </c>
      <c r="G220" s="138">
        <v>51670</v>
      </c>
      <c r="H220" s="138">
        <f t="shared" si="20"/>
        <v>84635.45999999999</v>
      </c>
      <c r="I220" s="139">
        <f>G220-880</f>
        <v>50790</v>
      </c>
      <c r="J220" s="36" t="s">
        <v>345</v>
      </c>
      <c r="L220">
        <f t="shared" si="19"/>
        <v>0.6105006105006106</v>
      </c>
    </row>
    <row r="221" spans="1:12" ht="16.5" customHeight="1" outlineLevel="1" thickBot="1">
      <c r="A221" s="37" t="s">
        <v>29</v>
      </c>
      <c r="B221" s="38" t="s">
        <v>28</v>
      </c>
      <c r="C221" s="38" t="s">
        <v>171</v>
      </c>
      <c r="D221" s="38" t="s">
        <v>46</v>
      </c>
      <c r="E221" s="39" t="s">
        <v>76</v>
      </c>
      <c r="F221" s="60">
        <v>2060.4</v>
      </c>
      <c r="G221" s="140">
        <v>51670</v>
      </c>
      <c r="H221" s="140">
        <f t="shared" si="20"/>
        <v>106460.868</v>
      </c>
      <c r="I221" s="141">
        <f>G221-880</f>
        <v>50790</v>
      </c>
      <c r="J221" s="40" t="s">
        <v>345</v>
      </c>
      <c r="L221">
        <f t="shared" si="19"/>
        <v>0.48534265191225</v>
      </c>
    </row>
    <row r="222" spans="1:12" ht="16.5" customHeight="1" outlineLevel="1">
      <c r="A222" s="41" t="s">
        <v>29</v>
      </c>
      <c r="B222" s="30" t="s">
        <v>28</v>
      </c>
      <c r="C222" s="30" t="s">
        <v>171</v>
      </c>
      <c r="D222" s="30" t="s">
        <v>47</v>
      </c>
      <c r="E222" s="30" t="s">
        <v>77</v>
      </c>
      <c r="F222" s="58">
        <v>367.2</v>
      </c>
      <c r="G222" s="142">
        <v>48950</v>
      </c>
      <c r="H222" s="142">
        <f t="shared" si="20"/>
        <v>17974.44</v>
      </c>
      <c r="I222" s="132">
        <f>G222-650</f>
        <v>48300</v>
      </c>
      <c r="J222" s="132" t="s">
        <v>345</v>
      </c>
      <c r="L222">
        <f t="shared" si="19"/>
        <v>2.7233115468409586</v>
      </c>
    </row>
    <row r="223" spans="1:12" ht="16.5" customHeight="1" outlineLevel="1">
      <c r="A223" s="42" t="s">
        <v>29</v>
      </c>
      <c r="B223" s="34" t="s">
        <v>28</v>
      </c>
      <c r="C223" s="34" t="s">
        <v>171</v>
      </c>
      <c r="D223" s="34" t="s">
        <v>48</v>
      </c>
      <c r="E223" s="34" t="s">
        <v>78</v>
      </c>
      <c r="F223" s="59">
        <v>529.2</v>
      </c>
      <c r="G223" s="134">
        <v>48950</v>
      </c>
      <c r="H223" s="134">
        <f t="shared" si="20"/>
        <v>25904.34</v>
      </c>
      <c r="I223" s="118">
        <f aca="true" t="shared" si="22" ref="I223:I230">G223-650</f>
        <v>48300</v>
      </c>
      <c r="J223" s="118" t="s">
        <v>345</v>
      </c>
      <c r="L223">
        <f t="shared" si="19"/>
        <v>1.8896447467876039</v>
      </c>
    </row>
    <row r="224" spans="1:12" ht="16.5" customHeight="1" outlineLevel="1">
      <c r="A224" s="42" t="s">
        <v>29</v>
      </c>
      <c r="B224" s="34" t="s">
        <v>28</v>
      </c>
      <c r="C224" s="34" t="s">
        <v>171</v>
      </c>
      <c r="D224" s="34" t="s">
        <v>49</v>
      </c>
      <c r="E224" s="34" t="s">
        <v>79</v>
      </c>
      <c r="F224" s="59">
        <v>681.6</v>
      </c>
      <c r="G224" s="134">
        <v>48950</v>
      </c>
      <c r="H224" s="134">
        <f t="shared" si="20"/>
        <v>33364.32</v>
      </c>
      <c r="I224" s="118">
        <f t="shared" si="22"/>
        <v>48300</v>
      </c>
      <c r="J224" s="118" t="s">
        <v>345</v>
      </c>
      <c r="L224">
        <f t="shared" si="19"/>
        <v>1.4671361502347418</v>
      </c>
    </row>
    <row r="225" spans="1:12" ht="16.5" customHeight="1" outlineLevel="1">
      <c r="A225" s="42" t="s">
        <v>29</v>
      </c>
      <c r="B225" s="34" t="s">
        <v>28</v>
      </c>
      <c r="C225" s="34" t="s">
        <v>171</v>
      </c>
      <c r="D225" s="34" t="s">
        <v>50</v>
      </c>
      <c r="E225" s="34" t="s">
        <v>80</v>
      </c>
      <c r="F225" s="59">
        <v>956.4</v>
      </c>
      <c r="G225" s="134">
        <v>48950</v>
      </c>
      <c r="H225" s="134">
        <f t="shared" si="20"/>
        <v>46815.77999999999</v>
      </c>
      <c r="I225" s="118">
        <f t="shared" si="22"/>
        <v>48300</v>
      </c>
      <c r="J225" s="118" t="s">
        <v>345</v>
      </c>
      <c r="L225">
        <f t="shared" si="19"/>
        <v>1.0455876202425765</v>
      </c>
    </row>
    <row r="226" spans="1:12" ht="16.5" customHeight="1" outlineLevel="1">
      <c r="A226" s="42" t="s">
        <v>29</v>
      </c>
      <c r="B226" s="34" t="s">
        <v>28</v>
      </c>
      <c r="C226" s="34" t="s">
        <v>171</v>
      </c>
      <c r="D226" s="34" t="s">
        <v>51</v>
      </c>
      <c r="E226" s="34" t="s">
        <v>81</v>
      </c>
      <c r="F226" s="59">
        <v>1063.2</v>
      </c>
      <c r="G226" s="134">
        <v>49650</v>
      </c>
      <c r="H226" s="134">
        <f t="shared" si="20"/>
        <v>52787.88</v>
      </c>
      <c r="I226" s="118">
        <f t="shared" si="22"/>
        <v>49000</v>
      </c>
      <c r="J226" s="118" t="s">
        <v>345</v>
      </c>
      <c r="L226">
        <f t="shared" si="19"/>
        <v>0.9405568096313017</v>
      </c>
    </row>
    <row r="227" spans="1:12" ht="16.5" customHeight="1" outlineLevel="1">
      <c r="A227" s="42" t="s">
        <v>29</v>
      </c>
      <c r="B227" s="34" t="s">
        <v>28</v>
      </c>
      <c r="C227" s="34" t="s">
        <v>171</v>
      </c>
      <c r="D227" s="34" t="s">
        <v>52</v>
      </c>
      <c r="E227" s="34" t="s">
        <v>82</v>
      </c>
      <c r="F227" s="59">
        <v>1280.4</v>
      </c>
      <c r="G227" s="134">
        <v>49650</v>
      </c>
      <c r="H227" s="134">
        <f t="shared" si="20"/>
        <v>63571.86</v>
      </c>
      <c r="I227" s="118">
        <f t="shared" si="22"/>
        <v>49000</v>
      </c>
      <c r="J227" s="118" t="s">
        <v>345</v>
      </c>
      <c r="L227">
        <f t="shared" si="19"/>
        <v>0.7810059356451109</v>
      </c>
    </row>
    <row r="228" spans="1:12" ht="16.5" customHeight="1" outlineLevel="1">
      <c r="A228" s="42" t="s">
        <v>29</v>
      </c>
      <c r="B228" s="34" t="s">
        <v>28</v>
      </c>
      <c r="C228" s="34" t="s">
        <v>171</v>
      </c>
      <c r="D228" s="34" t="s">
        <v>54</v>
      </c>
      <c r="E228" s="34" t="s">
        <v>83</v>
      </c>
      <c r="F228" s="59">
        <v>1482</v>
      </c>
      <c r="G228" s="134">
        <v>49650</v>
      </c>
      <c r="H228" s="134">
        <f t="shared" si="20"/>
        <v>73581.3</v>
      </c>
      <c r="I228" s="118">
        <f t="shared" si="22"/>
        <v>49000</v>
      </c>
      <c r="J228" s="118" t="s">
        <v>345</v>
      </c>
      <c r="L228">
        <f t="shared" si="19"/>
        <v>0.6747638326585695</v>
      </c>
    </row>
    <row r="229" spans="1:12" ht="16.5" customHeight="1" outlineLevel="1">
      <c r="A229" s="42" t="s">
        <v>29</v>
      </c>
      <c r="B229" s="34" t="s">
        <v>28</v>
      </c>
      <c r="C229" s="34" t="s">
        <v>171</v>
      </c>
      <c r="D229" s="34" t="s">
        <v>53</v>
      </c>
      <c r="E229" s="34" t="s">
        <v>84</v>
      </c>
      <c r="F229" s="59">
        <v>1660.8</v>
      </c>
      <c r="G229" s="134">
        <v>49650</v>
      </c>
      <c r="H229" s="134">
        <f t="shared" si="20"/>
        <v>82458.72</v>
      </c>
      <c r="I229" s="118">
        <f t="shared" si="22"/>
        <v>49000</v>
      </c>
      <c r="J229" s="118" t="s">
        <v>345</v>
      </c>
      <c r="L229">
        <f t="shared" si="19"/>
        <v>0.6021194605009634</v>
      </c>
    </row>
    <row r="230" spans="1:12" ht="16.5" customHeight="1" outlineLevel="1" thickBot="1">
      <c r="A230" s="43" t="s">
        <v>29</v>
      </c>
      <c r="B230" s="38" t="s">
        <v>28</v>
      </c>
      <c r="C230" s="38" t="s">
        <v>171</v>
      </c>
      <c r="D230" s="38" t="s">
        <v>55</v>
      </c>
      <c r="E230" s="38" t="s">
        <v>85</v>
      </c>
      <c r="F230" s="60">
        <v>1644</v>
      </c>
      <c r="G230" s="135">
        <v>50300</v>
      </c>
      <c r="H230" s="135">
        <f t="shared" si="20"/>
        <v>82693.2</v>
      </c>
      <c r="I230" s="125">
        <f t="shared" si="22"/>
        <v>49650</v>
      </c>
      <c r="J230" s="125" t="s">
        <v>345</v>
      </c>
      <c r="L230">
        <f t="shared" si="19"/>
        <v>0.6082725060827251</v>
      </c>
    </row>
    <row r="231" spans="1:12" ht="16.5" customHeight="1" outlineLevel="1">
      <c r="A231" s="41" t="s">
        <v>29</v>
      </c>
      <c r="B231" s="30" t="s">
        <v>303</v>
      </c>
      <c r="C231" s="30" t="s">
        <v>171</v>
      </c>
      <c r="D231" s="30" t="s">
        <v>305</v>
      </c>
      <c r="E231" s="30" t="s">
        <v>304</v>
      </c>
      <c r="F231" s="58">
        <v>310</v>
      </c>
      <c r="G231" s="142">
        <v>50900</v>
      </c>
      <c r="H231" s="142">
        <f>G231/L231</f>
        <v>15779.000000000002</v>
      </c>
      <c r="I231" s="132">
        <f>G231-590</f>
        <v>50310</v>
      </c>
      <c r="J231" s="132">
        <f>G231-1100</f>
        <v>49800</v>
      </c>
      <c r="L231">
        <f>1000/F231</f>
        <v>3.225806451612903</v>
      </c>
    </row>
    <row r="232" spans="1:12" ht="16.5" customHeight="1" outlineLevel="1">
      <c r="A232" s="42" t="s">
        <v>29</v>
      </c>
      <c r="B232" s="34" t="s">
        <v>303</v>
      </c>
      <c r="C232" s="34" t="s">
        <v>171</v>
      </c>
      <c r="D232" s="34" t="s">
        <v>306</v>
      </c>
      <c r="E232" s="34" t="s">
        <v>307</v>
      </c>
      <c r="F232" s="59">
        <v>460</v>
      </c>
      <c r="G232" s="134">
        <v>50900</v>
      </c>
      <c r="H232" s="134">
        <f>G232/L232</f>
        <v>23414</v>
      </c>
      <c r="I232" s="118">
        <v>50310</v>
      </c>
      <c r="J232" s="118">
        <f>G232-1100</f>
        <v>49800</v>
      </c>
      <c r="L232">
        <f>1000/F232</f>
        <v>2.1739130434782608</v>
      </c>
    </row>
    <row r="233" spans="1:12" ht="16.5" customHeight="1" outlineLevel="1">
      <c r="A233" s="42" t="s">
        <v>29</v>
      </c>
      <c r="B233" s="34" t="s">
        <v>303</v>
      </c>
      <c r="C233" s="34" t="s">
        <v>171</v>
      </c>
      <c r="D233" s="34" t="s">
        <v>309</v>
      </c>
      <c r="E233" s="34" t="s">
        <v>308</v>
      </c>
      <c r="F233" s="59">
        <v>603</v>
      </c>
      <c r="G233" s="134">
        <v>50900</v>
      </c>
      <c r="H233" s="134">
        <f>G233/L233</f>
        <v>30692.7</v>
      </c>
      <c r="I233" s="118">
        <v>50310</v>
      </c>
      <c r="J233" s="118">
        <f>G233-1100</f>
        <v>49800</v>
      </c>
      <c r="L233">
        <f>1000/F233</f>
        <v>1.658374792703151</v>
      </c>
    </row>
    <row r="234" spans="1:12" ht="16.5" customHeight="1" outlineLevel="1">
      <c r="A234" s="42" t="s">
        <v>29</v>
      </c>
      <c r="B234" s="34" t="s">
        <v>303</v>
      </c>
      <c r="C234" s="34" t="s">
        <v>171</v>
      </c>
      <c r="D234" s="34" t="s">
        <v>310</v>
      </c>
      <c r="E234" s="34" t="s">
        <v>311</v>
      </c>
      <c r="F234" s="59">
        <v>695</v>
      </c>
      <c r="G234" s="134">
        <v>50900</v>
      </c>
      <c r="H234" s="134">
        <f>G234/L234</f>
        <v>35375.5</v>
      </c>
      <c r="I234" s="118">
        <v>50310</v>
      </c>
      <c r="J234" s="118">
        <f>G234-1100</f>
        <v>49800</v>
      </c>
      <c r="L234">
        <f>1000/F234</f>
        <v>1.4388489208633093</v>
      </c>
    </row>
    <row r="235" spans="1:12" ht="16.5" customHeight="1" outlineLevel="1" thickBot="1">
      <c r="A235" s="43" t="s">
        <v>29</v>
      </c>
      <c r="B235" s="38" t="s">
        <v>303</v>
      </c>
      <c r="C235" s="38" t="s">
        <v>171</v>
      </c>
      <c r="D235" s="38" t="s">
        <v>313</v>
      </c>
      <c r="E235" s="38" t="s">
        <v>312</v>
      </c>
      <c r="F235" s="60">
        <v>932</v>
      </c>
      <c r="G235" s="135">
        <v>50900</v>
      </c>
      <c r="H235" s="135">
        <f>G235/L235</f>
        <v>47438.8</v>
      </c>
      <c r="I235" s="125">
        <v>50310</v>
      </c>
      <c r="J235" s="125">
        <f>G235-1100</f>
        <v>49800</v>
      </c>
      <c r="L235">
        <f>1000/F235</f>
        <v>1.0729613733905579</v>
      </c>
    </row>
    <row r="236" spans="1:10" ht="16.5" outlineLevel="1" thickBot="1">
      <c r="A236" s="167" t="s">
        <v>173</v>
      </c>
      <c r="B236" s="96"/>
      <c r="C236" s="168"/>
      <c r="D236" s="96"/>
      <c r="E236" s="96"/>
      <c r="F236" s="96"/>
      <c r="G236" s="24"/>
      <c r="H236" s="24"/>
      <c r="I236" s="18"/>
      <c r="J236" s="18"/>
    </row>
    <row r="237" spans="1:9" ht="16.5" thickBot="1">
      <c r="A237" s="237" t="s">
        <v>60</v>
      </c>
      <c r="B237" s="238"/>
      <c r="C237" s="238"/>
      <c r="D237" s="238"/>
      <c r="E237" s="238"/>
      <c r="F237" s="239"/>
      <c r="G237" s="277" t="s">
        <v>343</v>
      </c>
      <c r="H237" s="278"/>
      <c r="I237" s="186" t="s">
        <v>200</v>
      </c>
    </row>
    <row r="238" spans="1:9" ht="29.25" customHeight="1" outlineLevel="1" thickBot="1">
      <c r="A238" s="17" t="s">
        <v>0</v>
      </c>
      <c r="B238" s="15" t="s">
        <v>1</v>
      </c>
      <c r="C238" s="15" t="s">
        <v>2</v>
      </c>
      <c r="D238" s="15" t="s">
        <v>31</v>
      </c>
      <c r="E238" s="25" t="s">
        <v>3</v>
      </c>
      <c r="F238" s="25" t="s">
        <v>87</v>
      </c>
      <c r="G238" s="114" t="s">
        <v>201</v>
      </c>
      <c r="H238" s="114" t="s">
        <v>211</v>
      </c>
      <c r="I238" s="92" t="s">
        <v>167</v>
      </c>
    </row>
    <row r="239" spans="1:12" ht="16.5" customHeight="1" outlineLevel="1">
      <c r="A239" s="33" t="s">
        <v>61</v>
      </c>
      <c r="B239" s="34" t="s">
        <v>95</v>
      </c>
      <c r="C239" s="34" t="s">
        <v>171</v>
      </c>
      <c r="D239" s="199">
        <v>20</v>
      </c>
      <c r="E239" s="148" t="s">
        <v>110</v>
      </c>
      <c r="F239" s="56">
        <v>165.6</v>
      </c>
      <c r="G239" s="36">
        <v>42790</v>
      </c>
      <c r="H239" s="166">
        <f>G239/L239</f>
        <v>7086.023999999999</v>
      </c>
      <c r="I239" s="197">
        <f>G239-600</f>
        <v>42190</v>
      </c>
      <c r="L239">
        <f>1000/F239</f>
        <v>6.038647342995169</v>
      </c>
    </row>
    <row r="240" spans="1:12" ht="16.5" customHeight="1" outlineLevel="1">
      <c r="A240" s="33" t="s">
        <v>61</v>
      </c>
      <c r="B240" s="34" t="s">
        <v>95</v>
      </c>
      <c r="C240" s="34" t="s">
        <v>171</v>
      </c>
      <c r="D240" s="199">
        <v>20</v>
      </c>
      <c r="E240" s="148" t="s">
        <v>296</v>
      </c>
      <c r="F240" s="56">
        <v>220.8</v>
      </c>
      <c r="G240" s="36">
        <v>42790</v>
      </c>
      <c r="H240" s="166">
        <f aca="true" t="shared" si="23" ref="H240:H251">G240/L240</f>
        <v>9448.032</v>
      </c>
      <c r="I240" s="197">
        <f aca="true" t="shared" si="24" ref="I240:I245">G240-600</f>
        <v>42190</v>
      </c>
      <c r="L240">
        <f t="shared" si="19"/>
        <v>4.528985507246377</v>
      </c>
    </row>
    <row r="241" spans="1:12" ht="16.5" customHeight="1" outlineLevel="1">
      <c r="A241" s="33" t="s">
        <v>61</v>
      </c>
      <c r="B241" s="34" t="s">
        <v>95</v>
      </c>
      <c r="C241" s="34" t="s">
        <v>171</v>
      </c>
      <c r="D241" s="34">
        <v>22</v>
      </c>
      <c r="E241" s="148" t="s">
        <v>111</v>
      </c>
      <c r="F241" s="56">
        <v>252</v>
      </c>
      <c r="G241" s="36">
        <v>42790</v>
      </c>
      <c r="H241" s="166">
        <f t="shared" si="23"/>
        <v>10783.08</v>
      </c>
      <c r="I241" s="197">
        <f t="shared" si="24"/>
        <v>42190</v>
      </c>
      <c r="L241">
        <f>1000/F241</f>
        <v>3.9682539682539684</v>
      </c>
    </row>
    <row r="242" spans="1:12" ht="16.5" customHeight="1" outlineLevel="1">
      <c r="A242" s="33" t="s">
        <v>61</v>
      </c>
      <c r="B242" s="34" t="s">
        <v>95</v>
      </c>
      <c r="C242" s="34" t="s">
        <v>171</v>
      </c>
      <c r="D242" s="34">
        <v>24</v>
      </c>
      <c r="E242" s="148" t="s">
        <v>297</v>
      </c>
      <c r="F242" s="56">
        <v>288</v>
      </c>
      <c r="G242" s="36">
        <v>42790</v>
      </c>
      <c r="H242" s="166">
        <f t="shared" si="23"/>
        <v>12323.52</v>
      </c>
      <c r="I242" s="197">
        <f t="shared" si="24"/>
        <v>42190</v>
      </c>
      <c r="L242">
        <f t="shared" si="19"/>
        <v>3.4722222222222223</v>
      </c>
    </row>
    <row r="243" spans="1:12" ht="16.5" customHeight="1" outlineLevel="1">
      <c r="A243" s="33" t="s">
        <v>61</v>
      </c>
      <c r="B243" s="34" t="s">
        <v>95</v>
      </c>
      <c r="C243" s="34" t="s">
        <v>171</v>
      </c>
      <c r="D243" s="34">
        <v>30</v>
      </c>
      <c r="E243" s="148" t="s">
        <v>299</v>
      </c>
      <c r="F243" s="56">
        <v>381.6</v>
      </c>
      <c r="G243" s="36">
        <v>45600</v>
      </c>
      <c r="H243" s="166">
        <f t="shared" si="23"/>
        <v>17400.960000000003</v>
      </c>
      <c r="I243" s="197">
        <f t="shared" si="24"/>
        <v>45000</v>
      </c>
      <c r="L243">
        <f t="shared" si="19"/>
        <v>2.6205450733752618</v>
      </c>
    </row>
    <row r="244" spans="1:12" ht="16.5" customHeight="1" outlineLevel="1">
      <c r="A244" s="33" t="s">
        <v>61</v>
      </c>
      <c r="B244" s="34" t="s">
        <v>95</v>
      </c>
      <c r="C244" s="34" t="s">
        <v>171</v>
      </c>
      <c r="D244" s="34">
        <v>36</v>
      </c>
      <c r="E244" s="148" t="s">
        <v>298</v>
      </c>
      <c r="F244" s="56">
        <v>502.8</v>
      </c>
      <c r="G244" s="36">
        <v>45600</v>
      </c>
      <c r="H244" s="166">
        <f t="shared" si="23"/>
        <v>22927.68</v>
      </c>
      <c r="I244" s="197">
        <f t="shared" si="24"/>
        <v>45000</v>
      </c>
      <c r="L244">
        <f>1000/F244</f>
        <v>1.988862370723946</v>
      </c>
    </row>
    <row r="245" spans="1:12" ht="16.5" customHeight="1" outlineLevel="1" thickBot="1">
      <c r="A245" s="37" t="s">
        <v>61</v>
      </c>
      <c r="B245" s="38" t="s">
        <v>95</v>
      </c>
      <c r="C245" s="38" t="s">
        <v>171</v>
      </c>
      <c r="D245" s="38">
        <v>40</v>
      </c>
      <c r="E245" s="195" t="s">
        <v>114</v>
      </c>
      <c r="F245" s="57">
        <v>625.2</v>
      </c>
      <c r="G245" s="40">
        <v>45600</v>
      </c>
      <c r="H245" s="40">
        <f t="shared" si="23"/>
        <v>28509.12</v>
      </c>
      <c r="I245" s="197">
        <f t="shared" si="24"/>
        <v>45000</v>
      </c>
      <c r="L245">
        <f t="shared" si="19"/>
        <v>1.599488163787588</v>
      </c>
    </row>
    <row r="246" spans="1:12" ht="16.5" customHeight="1" outlineLevel="1">
      <c r="A246" s="41" t="s">
        <v>61</v>
      </c>
      <c r="B246" s="30" t="s">
        <v>95</v>
      </c>
      <c r="C246" s="30" t="s">
        <v>96</v>
      </c>
      <c r="D246" s="30">
        <v>10</v>
      </c>
      <c r="E246" s="30" t="s">
        <v>109</v>
      </c>
      <c r="F246" s="58">
        <v>51.54</v>
      </c>
      <c r="G246" s="32">
        <v>48770</v>
      </c>
      <c r="H246" s="32">
        <f t="shared" si="23"/>
        <v>2513.6058</v>
      </c>
      <c r="I246" s="196">
        <f aca="true" t="shared" si="25" ref="I246:I251">G246-780</f>
        <v>47990</v>
      </c>
      <c r="L246">
        <f t="shared" si="19"/>
        <v>19.402405898331395</v>
      </c>
    </row>
    <row r="247" spans="1:12" ht="16.5" customHeight="1" outlineLevel="1">
      <c r="A247" s="42" t="s">
        <v>61</v>
      </c>
      <c r="B247" s="34" t="s">
        <v>95</v>
      </c>
      <c r="C247" s="34" t="s">
        <v>96</v>
      </c>
      <c r="D247" s="34">
        <v>12</v>
      </c>
      <c r="E247" s="34" t="s">
        <v>108</v>
      </c>
      <c r="F247" s="59">
        <v>62.4</v>
      </c>
      <c r="G247" s="36">
        <v>48770</v>
      </c>
      <c r="H247" s="36">
        <f t="shared" si="23"/>
        <v>3043.248</v>
      </c>
      <c r="I247" s="197">
        <f t="shared" si="25"/>
        <v>47990</v>
      </c>
      <c r="L247">
        <f t="shared" si="19"/>
        <v>16.025641025641026</v>
      </c>
    </row>
    <row r="248" spans="1:12" ht="16.5" customHeight="1" outlineLevel="1">
      <c r="A248" s="42" t="s">
        <v>61</v>
      </c>
      <c r="B248" s="34" t="s">
        <v>95</v>
      </c>
      <c r="C248" s="34" t="s">
        <v>96</v>
      </c>
      <c r="D248" s="34">
        <v>20</v>
      </c>
      <c r="E248" s="34" t="s">
        <v>110</v>
      </c>
      <c r="F248" s="59">
        <v>165.6</v>
      </c>
      <c r="G248" s="36">
        <v>48770</v>
      </c>
      <c r="H248" s="36">
        <f t="shared" si="23"/>
        <v>8076.312</v>
      </c>
      <c r="I248" s="197">
        <f t="shared" si="25"/>
        <v>47990</v>
      </c>
      <c r="L248">
        <f t="shared" si="19"/>
        <v>6.038647342995169</v>
      </c>
    </row>
    <row r="249" spans="1:12" ht="16.5" customHeight="1" outlineLevel="1">
      <c r="A249" s="42" t="s">
        <v>61</v>
      </c>
      <c r="B249" s="34" t="s">
        <v>95</v>
      </c>
      <c r="C249" s="34" t="s">
        <v>96</v>
      </c>
      <c r="D249" s="34">
        <v>25</v>
      </c>
      <c r="E249" s="35" t="s">
        <v>112</v>
      </c>
      <c r="F249" s="59">
        <v>372.85</v>
      </c>
      <c r="G249" s="36">
        <v>48770</v>
      </c>
      <c r="H249" s="36">
        <f t="shared" si="23"/>
        <v>18183.8945</v>
      </c>
      <c r="I249" s="197">
        <f t="shared" si="25"/>
        <v>47990</v>
      </c>
      <c r="L249">
        <f t="shared" si="19"/>
        <v>2.682043717312592</v>
      </c>
    </row>
    <row r="250" spans="1:12" ht="16.5" customHeight="1" outlineLevel="1">
      <c r="A250" s="42" t="s">
        <v>61</v>
      </c>
      <c r="B250" s="34" t="s">
        <v>95</v>
      </c>
      <c r="C250" s="34" t="s">
        <v>96</v>
      </c>
      <c r="D250" s="34">
        <v>36</v>
      </c>
      <c r="E250" s="35" t="s">
        <v>113</v>
      </c>
      <c r="F250" s="59">
        <v>502.8</v>
      </c>
      <c r="G250" s="36">
        <v>50300</v>
      </c>
      <c r="H250" s="36">
        <f t="shared" si="23"/>
        <v>25290.84</v>
      </c>
      <c r="I250" s="197">
        <f t="shared" si="25"/>
        <v>49520</v>
      </c>
      <c r="L250">
        <f t="shared" si="19"/>
        <v>1.988862370723946</v>
      </c>
    </row>
    <row r="251" spans="1:12" ht="16.5" customHeight="1" outlineLevel="1" thickBot="1">
      <c r="A251" s="43" t="s">
        <v>61</v>
      </c>
      <c r="B251" s="38" t="s">
        <v>95</v>
      </c>
      <c r="C251" s="38" t="s">
        <v>96</v>
      </c>
      <c r="D251" s="38">
        <v>40</v>
      </c>
      <c r="E251" s="38" t="s">
        <v>114</v>
      </c>
      <c r="F251" s="60">
        <v>625.2</v>
      </c>
      <c r="G251" s="40">
        <v>50300</v>
      </c>
      <c r="H251" s="40">
        <f t="shared" si="23"/>
        <v>31447.56</v>
      </c>
      <c r="I251" s="198">
        <f t="shared" si="25"/>
        <v>49520</v>
      </c>
      <c r="L251">
        <f t="shared" si="19"/>
        <v>1.599488163787588</v>
      </c>
    </row>
    <row r="252" spans="1:12" ht="15.75" outlineLevel="1" thickBot="1">
      <c r="A252" s="128"/>
      <c r="B252" s="73"/>
      <c r="C252" s="73"/>
      <c r="D252" s="73"/>
      <c r="E252" s="73"/>
      <c r="F252" s="143"/>
      <c r="G252" s="75"/>
      <c r="H252" s="75"/>
      <c r="I252" s="188"/>
      <c r="L252" t="e">
        <f aca="true" t="shared" si="26" ref="L252:L265">1000/F252</f>
        <v>#DIV/0!</v>
      </c>
    </row>
    <row r="253" spans="1:12" ht="16.5" thickBot="1">
      <c r="A253" s="237" t="s">
        <v>157</v>
      </c>
      <c r="B253" s="238"/>
      <c r="C253" s="238"/>
      <c r="D253" s="238"/>
      <c r="E253" s="238"/>
      <c r="F253" s="239"/>
      <c r="G253" s="277" t="s">
        <v>343</v>
      </c>
      <c r="H253" s="278"/>
      <c r="I253" s="186" t="s">
        <v>200</v>
      </c>
      <c r="L253" t="e">
        <f t="shared" si="26"/>
        <v>#DIV/0!</v>
      </c>
    </row>
    <row r="254" spans="1:12" ht="45.75" outlineLevel="1" thickBot="1">
      <c r="A254" s="17" t="s">
        <v>0</v>
      </c>
      <c r="B254" s="15" t="s">
        <v>1</v>
      </c>
      <c r="C254" s="15" t="s">
        <v>2</v>
      </c>
      <c r="D254" s="15" t="s">
        <v>31</v>
      </c>
      <c r="E254" s="84" t="s">
        <v>3</v>
      </c>
      <c r="F254" s="84" t="s">
        <v>87</v>
      </c>
      <c r="G254" s="114" t="s">
        <v>201</v>
      </c>
      <c r="H254" s="114" t="s">
        <v>211</v>
      </c>
      <c r="I254" s="187" t="s">
        <v>167</v>
      </c>
      <c r="L254" t="e">
        <f t="shared" si="26"/>
        <v>#VALUE!</v>
      </c>
    </row>
    <row r="255" spans="1:12" ht="30" outlineLevel="1">
      <c r="A255" s="29" t="s">
        <v>61</v>
      </c>
      <c r="B255" s="161" t="s">
        <v>151</v>
      </c>
      <c r="C255" s="30" t="s">
        <v>152</v>
      </c>
      <c r="D255" s="30">
        <v>10</v>
      </c>
      <c r="E255" s="206" t="s">
        <v>154</v>
      </c>
      <c r="F255" s="55">
        <v>92.4</v>
      </c>
      <c r="G255" s="55">
        <v>51690</v>
      </c>
      <c r="H255" s="55">
        <f aca="true" t="shared" si="27" ref="H255:H260">G255/L255</f>
        <v>4776.156000000001</v>
      </c>
      <c r="I255" s="196">
        <f aca="true" t="shared" si="28" ref="I255:I260">G255-600</f>
        <v>51090</v>
      </c>
      <c r="L255">
        <f t="shared" si="26"/>
        <v>10.822510822510822</v>
      </c>
    </row>
    <row r="256" spans="1:12" ht="30" outlineLevel="1">
      <c r="A256" s="33" t="s">
        <v>61</v>
      </c>
      <c r="B256" s="162" t="s">
        <v>151</v>
      </c>
      <c r="C256" s="34" t="s">
        <v>152</v>
      </c>
      <c r="D256" s="34">
        <v>14</v>
      </c>
      <c r="E256" s="204" t="s">
        <v>155</v>
      </c>
      <c r="F256" s="56">
        <v>107.4</v>
      </c>
      <c r="G256" s="56">
        <v>51690</v>
      </c>
      <c r="H256" s="56">
        <f t="shared" si="27"/>
        <v>5551.505999999999</v>
      </c>
      <c r="I256" s="197">
        <f t="shared" si="28"/>
        <v>51090</v>
      </c>
      <c r="L256">
        <f t="shared" si="26"/>
        <v>9.31098696461825</v>
      </c>
    </row>
    <row r="257" spans="1:12" ht="30" outlineLevel="1">
      <c r="A257" s="33" t="s">
        <v>61</v>
      </c>
      <c r="B257" s="162" t="s">
        <v>151</v>
      </c>
      <c r="C257" s="34" t="s">
        <v>152</v>
      </c>
      <c r="D257" s="34">
        <v>16</v>
      </c>
      <c r="E257" s="204" t="s">
        <v>300</v>
      </c>
      <c r="F257" s="56">
        <v>104.52</v>
      </c>
      <c r="G257" s="56">
        <v>51690</v>
      </c>
      <c r="H257" s="56">
        <f t="shared" si="27"/>
        <v>5402.6388</v>
      </c>
      <c r="I257" s="197">
        <f t="shared" si="28"/>
        <v>51090</v>
      </c>
      <c r="L257">
        <f t="shared" si="26"/>
        <v>9.567546880979718</v>
      </c>
    </row>
    <row r="258" spans="1:12" ht="30" outlineLevel="1">
      <c r="A258" s="33" t="s">
        <v>61</v>
      </c>
      <c r="B258" s="162" t="s">
        <v>151</v>
      </c>
      <c r="C258" s="34" t="s">
        <v>152</v>
      </c>
      <c r="D258" s="34">
        <v>16</v>
      </c>
      <c r="E258" s="204" t="s">
        <v>156</v>
      </c>
      <c r="F258" s="56">
        <v>114.96</v>
      </c>
      <c r="G258" s="56">
        <v>51690</v>
      </c>
      <c r="H258" s="56">
        <f t="shared" si="27"/>
        <v>5942.2824</v>
      </c>
      <c r="I258" s="197">
        <f t="shared" si="28"/>
        <v>51090</v>
      </c>
      <c r="L258">
        <f t="shared" si="26"/>
        <v>8.698677800974252</v>
      </c>
    </row>
    <row r="259" spans="1:12" ht="30" outlineLevel="1">
      <c r="A259" s="33" t="s">
        <v>61</v>
      </c>
      <c r="B259" s="162" t="s">
        <v>151</v>
      </c>
      <c r="C259" s="34" t="s">
        <v>152</v>
      </c>
      <c r="D259" s="34">
        <v>200</v>
      </c>
      <c r="E259" s="204" t="s">
        <v>301</v>
      </c>
      <c r="F259" s="56">
        <v>81.48</v>
      </c>
      <c r="G259" s="56">
        <v>51690</v>
      </c>
      <c r="H259" s="56">
        <f t="shared" si="27"/>
        <v>4211.7012</v>
      </c>
      <c r="I259" s="197">
        <f t="shared" si="28"/>
        <v>51090</v>
      </c>
      <c r="L259">
        <f>1000/F259</f>
        <v>12.272950417280313</v>
      </c>
    </row>
    <row r="260" spans="1:12" ht="30.75" outlineLevel="1" thickBot="1">
      <c r="A260" s="37" t="s">
        <v>61</v>
      </c>
      <c r="B260" s="163" t="s">
        <v>151</v>
      </c>
      <c r="C260" s="38" t="s">
        <v>152</v>
      </c>
      <c r="D260" s="38">
        <v>200</v>
      </c>
      <c r="E260" s="205" t="s">
        <v>302</v>
      </c>
      <c r="F260" s="57">
        <v>129.96</v>
      </c>
      <c r="G260" s="57">
        <v>51690</v>
      </c>
      <c r="H260" s="57">
        <f t="shared" si="27"/>
        <v>6717.6324</v>
      </c>
      <c r="I260" s="198">
        <f t="shared" si="28"/>
        <v>51090</v>
      </c>
      <c r="L260">
        <f t="shared" si="26"/>
        <v>7.694675284702985</v>
      </c>
    </row>
    <row r="261" spans="1:12" ht="15.75" outlineLevel="1" thickBot="1">
      <c r="A261" s="128"/>
      <c r="B261" s="73"/>
      <c r="C261" s="73"/>
      <c r="D261" s="73"/>
      <c r="E261" s="73"/>
      <c r="F261" s="144"/>
      <c r="G261" s="145"/>
      <c r="H261" s="145"/>
      <c r="I261" s="188"/>
      <c r="L261" t="e">
        <f t="shared" si="26"/>
        <v>#DIV/0!</v>
      </c>
    </row>
    <row r="262" spans="1:12" ht="16.5" thickBot="1">
      <c r="A262" s="234" t="s">
        <v>115</v>
      </c>
      <c r="B262" s="235"/>
      <c r="C262" s="235"/>
      <c r="D262" s="235"/>
      <c r="E262" s="235"/>
      <c r="F262" s="236"/>
      <c r="G262" s="277" t="s">
        <v>343</v>
      </c>
      <c r="H262" s="278"/>
      <c r="I262" s="186" t="s">
        <v>200</v>
      </c>
      <c r="L262" t="e">
        <f t="shared" si="26"/>
        <v>#DIV/0!</v>
      </c>
    </row>
    <row r="263" spans="1:12" ht="30.75" outlineLevel="1" thickBot="1">
      <c r="A263" s="17" t="s">
        <v>0</v>
      </c>
      <c r="B263" s="15" t="s">
        <v>1</v>
      </c>
      <c r="C263" s="15" t="s">
        <v>2</v>
      </c>
      <c r="D263" s="15" t="s">
        <v>117</v>
      </c>
      <c r="E263" s="61" t="s">
        <v>3</v>
      </c>
      <c r="F263" s="61" t="s">
        <v>87</v>
      </c>
      <c r="G263" s="271" t="s">
        <v>202</v>
      </c>
      <c r="H263" s="272"/>
      <c r="I263" s="92" t="s">
        <v>167</v>
      </c>
      <c r="L263" t="e">
        <f t="shared" si="26"/>
        <v>#VALUE!</v>
      </c>
    </row>
    <row r="264" spans="1:12" ht="15" outlineLevel="1">
      <c r="A264" s="29" t="s">
        <v>115</v>
      </c>
      <c r="B264" s="30" t="s">
        <v>116</v>
      </c>
      <c r="C264" s="30" t="s">
        <v>153</v>
      </c>
      <c r="D264" s="30" t="s">
        <v>118</v>
      </c>
      <c r="E264" s="63" t="s">
        <v>119</v>
      </c>
      <c r="F264" s="55">
        <v>7.2</v>
      </c>
      <c r="G264" s="283">
        <v>625</v>
      </c>
      <c r="H264" s="284"/>
      <c r="I264" s="32">
        <v>625</v>
      </c>
      <c r="L264">
        <f t="shared" si="26"/>
        <v>138.88888888888889</v>
      </c>
    </row>
    <row r="265" spans="1:12" ht="15.75" outlineLevel="1" thickBot="1">
      <c r="A265" s="43" t="s">
        <v>115</v>
      </c>
      <c r="B265" s="38" t="s">
        <v>116</v>
      </c>
      <c r="C265" s="38" t="s">
        <v>153</v>
      </c>
      <c r="D265" s="38" t="s">
        <v>118</v>
      </c>
      <c r="E265" s="62" t="s">
        <v>120</v>
      </c>
      <c r="F265" s="57">
        <v>18</v>
      </c>
      <c r="G265" s="287">
        <v>2480</v>
      </c>
      <c r="H265" s="288"/>
      <c r="I265" s="40">
        <v>2480</v>
      </c>
      <c r="L265">
        <f t="shared" si="26"/>
        <v>55.55555555555556</v>
      </c>
    </row>
    <row r="266" ht="18.75" outlineLevel="1" collapsed="1">
      <c r="A266" s="52" t="s">
        <v>121</v>
      </c>
    </row>
    <row r="267" ht="18.75">
      <c r="A267" s="52"/>
    </row>
    <row r="268" ht="19.5" thickBot="1">
      <c r="A268" s="52" t="s">
        <v>199</v>
      </c>
    </row>
    <row r="269" spans="1:10" ht="23.25" customHeight="1" thickBot="1">
      <c r="A269" s="192" t="s">
        <v>0</v>
      </c>
      <c r="B269" s="191" t="s">
        <v>187</v>
      </c>
      <c r="C269" s="193" t="s">
        <v>2</v>
      </c>
      <c r="D269" s="189" t="s">
        <v>56</v>
      </c>
      <c r="E269" s="190" t="s">
        <v>188</v>
      </c>
      <c r="G269" s="298" t="s">
        <v>339</v>
      </c>
      <c r="H269" s="299"/>
      <c r="I269" s="300"/>
      <c r="J269" s="301"/>
    </row>
    <row r="270" spans="1:10" ht="30.75" thickBot="1">
      <c r="A270" s="105" t="s">
        <v>189</v>
      </c>
      <c r="B270" s="106" t="s">
        <v>198</v>
      </c>
      <c r="C270" s="107" t="s">
        <v>190</v>
      </c>
      <c r="D270" s="103" t="s">
        <v>337</v>
      </c>
      <c r="E270" s="104">
        <v>63880</v>
      </c>
      <c r="G270" s="302"/>
      <c r="H270" s="303"/>
      <c r="I270" s="303"/>
      <c r="J270" s="304"/>
    </row>
    <row r="271" spans="1:10" ht="15" customHeight="1">
      <c r="A271" s="226" t="s">
        <v>189</v>
      </c>
      <c r="B271" s="228" t="s">
        <v>198</v>
      </c>
      <c r="C271" s="230" t="s">
        <v>192</v>
      </c>
      <c r="D271" s="241" t="s">
        <v>337</v>
      </c>
      <c r="E271" s="232">
        <v>63190</v>
      </c>
      <c r="G271" s="302"/>
      <c r="H271" s="303"/>
      <c r="I271" s="303"/>
      <c r="J271" s="304"/>
    </row>
    <row r="272" spans="1:10" ht="15.75" customHeight="1" thickBot="1">
      <c r="A272" s="227"/>
      <c r="B272" s="229"/>
      <c r="C272" s="231"/>
      <c r="D272" s="225"/>
      <c r="E272" s="233"/>
      <c r="G272" s="302"/>
      <c r="H272" s="303"/>
      <c r="I272" s="303"/>
      <c r="J272" s="304"/>
    </row>
    <row r="273" spans="1:10" ht="15" customHeight="1">
      <c r="A273" s="219" t="s">
        <v>189</v>
      </c>
      <c r="B273" s="221" t="s">
        <v>198</v>
      </c>
      <c r="C273" s="223" t="s">
        <v>193</v>
      </c>
      <c r="D273" s="223" t="s">
        <v>337</v>
      </c>
      <c r="E273" s="207">
        <v>63600</v>
      </c>
      <c r="G273" s="302"/>
      <c r="H273" s="303"/>
      <c r="I273" s="303"/>
      <c r="J273" s="304"/>
    </row>
    <row r="274" spans="1:10" ht="15.75" customHeight="1" thickBot="1">
      <c r="A274" s="220"/>
      <c r="B274" s="222"/>
      <c r="C274" s="224"/>
      <c r="D274" s="225"/>
      <c r="E274" s="208"/>
      <c r="G274" s="302"/>
      <c r="H274" s="303"/>
      <c r="I274" s="303"/>
      <c r="J274" s="304"/>
    </row>
    <row r="275" spans="1:10" ht="15" customHeight="1">
      <c r="A275" s="292" t="s">
        <v>189</v>
      </c>
      <c r="B275" s="294" t="s">
        <v>198</v>
      </c>
      <c r="C275" s="296" t="s">
        <v>338</v>
      </c>
      <c r="D275" s="223" t="s">
        <v>337</v>
      </c>
      <c r="E275" s="207">
        <v>67790</v>
      </c>
      <c r="G275" s="302"/>
      <c r="H275" s="303"/>
      <c r="I275" s="303"/>
      <c r="J275" s="304"/>
    </row>
    <row r="276" spans="1:10" ht="15.75" customHeight="1" thickBot="1">
      <c r="A276" s="293"/>
      <c r="B276" s="295"/>
      <c r="C276" s="297"/>
      <c r="D276" s="225"/>
      <c r="E276" s="208"/>
      <c r="G276" s="302"/>
      <c r="H276" s="303"/>
      <c r="I276" s="303"/>
      <c r="J276" s="304"/>
    </row>
    <row r="277" spans="1:10" ht="15" customHeight="1">
      <c r="A277" s="209" t="s">
        <v>189</v>
      </c>
      <c r="B277" s="212" t="s">
        <v>194</v>
      </c>
      <c r="C277" s="212" t="s">
        <v>195</v>
      </c>
      <c r="D277" s="217" t="s">
        <v>337</v>
      </c>
      <c r="E277" s="214">
        <v>59770</v>
      </c>
      <c r="G277" s="302"/>
      <c r="H277" s="303"/>
      <c r="I277" s="303"/>
      <c r="J277" s="304"/>
    </row>
    <row r="278" spans="1:10" ht="15.75" customHeight="1" thickBot="1">
      <c r="A278" s="210"/>
      <c r="B278" s="213"/>
      <c r="C278" s="213"/>
      <c r="D278" s="218"/>
      <c r="E278" s="215"/>
      <c r="G278" s="302"/>
      <c r="H278" s="303"/>
      <c r="I278" s="303"/>
      <c r="J278" s="304"/>
    </row>
    <row r="279" spans="1:10" ht="23.25" customHeight="1" thickBot="1">
      <c r="A279" s="192" t="s">
        <v>0</v>
      </c>
      <c r="B279" s="191" t="s">
        <v>187</v>
      </c>
      <c r="C279" s="193" t="s">
        <v>2</v>
      </c>
      <c r="D279" s="189" t="s">
        <v>56</v>
      </c>
      <c r="E279" s="190" t="s">
        <v>188</v>
      </c>
      <c r="G279" s="305"/>
      <c r="H279" s="306"/>
      <c r="I279" s="306"/>
      <c r="J279" s="307"/>
    </row>
    <row r="280" spans="1:10" ht="32.25" customHeight="1" thickBot="1">
      <c r="A280" s="105" t="s">
        <v>189</v>
      </c>
      <c r="B280" s="106" t="s">
        <v>198</v>
      </c>
      <c r="C280" s="107" t="s">
        <v>190</v>
      </c>
      <c r="D280" s="103" t="s">
        <v>191</v>
      </c>
      <c r="E280" s="104">
        <v>63410</v>
      </c>
      <c r="G280" s="305"/>
      <c r="H280" s="306"/>
      <c r="I280" s="306"/>
      <c r="J280" s="307"/>
    </row>
    <row r="281" spans="1:10" ht="15" customHeight="1">
      <c r="A281" s="226" t="s">
        <v>189</v>
      </c>
      <c r="B281" s="228" t="s">
        <v>198</v>
      </c>
      <c r="C281" s="230" t="s">
        <v>192</v>
      </c>
      <c r="D281" s="241" t="s">
        <v>191</v>
      </c>
      <c r="E281" s="232">
        <v>62530</v>
      </c>
      <c r="G281" s="305"/>
      <c r="H281" s="306"/>
      <c r="I281" s="306"/>
      <c r="J281" s="307"/>
    </row>
    <row r="282" spans="1:10" ht="15.75" customHeight="1" thickBot="1">
      <c r="A282" s="227"/>
      <c r="B282" s="229"/>
      <c r="C282" s="231"/>
      <c r="D282" s="225"/>
      <c r="E282" s="233"/>
      <c r="G282" s="305"/>
      <c r="H282" s="306"/>
      <c r="I282" s="306"/>
      <c r="J282" s="307"/>
    </row>
    <row r="283" spans="1:10" ht="15" customHeight="1">
      <c r="A283" s="219" t="s">
        <v>189</v>
      </c>
      <c r="B283" s="221" t="s">
        <v>198</v>
      </c>
      <c r="C283" s="223" t="s">
        <v>193</v>
      </c>
      <c r="D283" s="223" t="s">
        <v>191</v>
      </c>
      <c r="E283" s="207">
        <v>62900</v>
      </c>
      <c r="G283" s="305"/>
      <c r="H283" s="306"/>
      <c r="I283" s="306"/>
      <c r="J283" s="307"/>
    </row>
    <row r="284" spans="1:10" ht="15.75" customHeight="1" thickBot="1">
      <c r="A284" s="220"/>
      <c r="B284" s="222"/>
      <c r="C284" s="224"/>
      <c r="D284" s="225"/>
      <c r="E284" s="208"/>
      <c r="G284" s="305"/>
      <c r="H284" s="306"/>
      <c r="I284" s="306"/>
      <c r="J284" s="307"/>
    </row>
    <row r="285" spans="1:10" ht="15" customHeight="1">
      <c r="A285" s="292" t="s">
        <v>189</v>
      </c>
      <c r="B285" s="294" t="s">
        <v>198</v>
      </c>
      <c r="C285" s="296" t="s">
        <v>338</v>
      </c>
      <c r="D285" s="223" t="s">
        <v>191</v>
      </c>
      <c r="E285" s="207">
        <v>66690</v>
      </c>
      <c r="G285" s="305"/>
      <c r="H285" s="306"/>
      <c r="I285" s="306"/>
      <c r="J285" s="307"/>
    </row>
    <row r="286" spans="1:10" ht="15.75" customHeight="1" thickBot="1">
      <c r="A286" s="293"/>
      <c r="B286" s="295"/>
      <c r="C286" s="297"/>
      <c r="D286" s="225"/>
      <c r="E286" s="208"/>
      <c r="G286" s="305"/>
      <c r="H286" s="306"/>
      <c r="I286" s="306"/>
      <c r="J286" s="307"/>
    </row>
    <row r="287" spans="1:10" ht="15" customHeight="1">
      <c r="A287" s="209" t="s">
        <v>189</v>
      </c>
      <c r="B287" s="212" t="s">
        <v>194</v>
      </c>
      <c r="C287" s="212" t="s">
        <v>195</v>
      </c>
      <c r="D287" s="217" t="s">
        <v>191</v>
      </c>
      <c r="E287" s="214">
        <v>58800</v>
      </c>
      <c r="G287" s="305"/>
      <c r="H287" s="306"/>
      <c r="I287" s="306"/>
      <c r="J287" s="307"/>
    </row>
    <row r="288" spans="1:10" ht="15.75" customHeight="1" thickBot="1">
      <c r="A288" s="210"/>
      <c r="B288" s="213"/>
      <c r="C288" s="213"/>
      <c r="D288" s="218"/>
      <c r="E288" s="215"/>
      <c r="G288" s="305"/>
      <c r="H288" s="306"/>
      <c r="I288" s="306"/>
      <c r="J288" s="307"/>
    </row>
    <row r="289" spans="1:10" ht="15" customHeight="1">
      <c r="A289" s="209" t="s">
        <v>189</v>
      </c>
      <c r="B289" s="212" t="s">
        <v>194</v>
      </c>
      <c r="C289" s="212" t="s">
        <v>195</v>
      </c>
      <c r="D289" s="217" t="s">
        <v>340</v>
      </c>
      <c r="E289" s="214">
        <v>58190</v>
      </c>
      <c r="G289" s="305"/>
      <c r="H289" s="306"/>
      <c r="I289" s="306"/>
      <c r="J289" s="307"/>
    </row>
    <row r="290" spans="1:10" ht="15.75" customHeight="1" thickBot="1">
      <c r="A290" s="210"/>
      <c r="B290" s="213"/>
      <c r="C290" s="213"/>
      <c r="D290" s="218"/>
      <c r="E290" s="215"/>
      <c r="G290" s="305"/>
      <c r="H290" s="306"/>
      <c r="I290" s="306"/>
      <c r="J290" s="307"/>
    </row>
    <row r="291" spans="1:10" ht="15" customHeight="1">
      <c r="A291" s="209" t="s">
        <v>189</v>
      </c>
      <c r="B291" s="212" t="s">
        <v>194</v>
      </c>
      <c r="C291" s="212" t="s">
        <v>195</v>
      </c>
      <c r="D291" s="217" t="s">
        <v>341</v>
      </c>
      <c r="E291" s="214">
        <v>58190</v>
      </c>
      <c r="G291" s="305"/>
      <c r="H291" s="306"/>
      <c r="I291" s="306"/>
      <c r="J291" s="307"/>
    </row>
    <row r="292" spans="1:10" ht="15.75" customHeight="1" thickBot="1">
      <c r="A292" s="210"/>
      <c r="B292" s="213"/>
      <c r="C292" s="213"/>
      <c r="D292" s="218"/>
      <c r="E292" s="215"/>
      <c r="G292" s="308"/>
      <c r="H292" s="309"/>
      <c r="I292" s="309"/>
      <c r="J292" s="310"/>
    </row>
    <row r="293" spans="1:8" s="113" customFormat="1" ht="15">
      <c r="A293" s="108"/>
      <c r="B293" s="109"/>
      <c r="C293" s="109"/>
      <c r="D293" s="110"/>
      <c r="E293" s="111"/>
      <c r="F293" s="112"/>
      <c r="G293" s="112"/>
      <c r="H293" s="112"/>
    </row>
    <row r="294" spans="1:10" ht="15" customHeight="1">
      <c r="A294" s="216" t="s">
        <v>196</v>
      </c>
      <c r="B294" s="216"/>
      <c r="C294" s="216"/>
      <c r="D294" s="216"/>
      <c r="E294" s="216"/>
      <c r="F294" s="216"/>
      <c r="G294" s="216"/>
      <c r="H294" s="216"/>
      <c r="I294" s="216"/>
      <c r="J294" s="216"/>
    </row>
    <row r="295" spans="1:10" ht="15">
      <c r="A295" s="216"/>
      <c r="B295" s="216"/>
      <c r="C295" s="216"/>
      <c r="D295" s="216"/>
      <c r="E295" s="216"/>
      <c r="F295" s="216"/>
      <c r="G295" s="216"/>
      <c r="H295" s="216"/>
      <c r="I295" s="216"/>
      <c r="J295" s="216"/>
    </row>
    <row r="296" spans="1:10" ht="15">
      <c r="A296" s="216"/>
      <c r="B296" s="216"/>
      <c r="C296" s="216"/>
      <c r="D296" s="216"/>
      <c r="E296" s="216"/>
      <c r="F296" s="216"/>
      <c r="G296" s="216"/>
      <c r="H296" s="216"/>
      <c r="I296" s="216"/>
      <c r="J296" s="216"/>
    </row>
    <row r="297" spans="1:10" ht="15">
      <c r="A297" s="216"/>
      <c r="B297" s="216"/>
      <c r="C297" s="216"/>
      <c r="D297" s="216"/>
      <c r="E297" s="216"/>
      <c r="F297" s="216"/>
      <c r="G297" s="216"/>
      <c r="H297" s="216"/>
      <c r="I297" s="216"/>
      <c r="J297" s="216"/>
    </row>
    <row r="298" spans="1:10" ht="15">
      <c r="A298" s="216"/>
      <c r="B298" s="216"/>
      <c r="C298" s="216"/>
      <c r="D298" s="216"/>
      <c r="E298" s="216"/>
      <c r="F298" s="216"/>
      <c r="G298" s="216"/>
      <c r="H298" s="216"/>
      <c r="I298" s="216"/>
      <c r="J298" s="216"/>
    </row>
    <row r="299" spans="1:10" ht="15">
      <c r="A299" s="216"/>
      <c r="B299" s="216"/>
      <c r="C299" s="216"/>
      <c r="D299" s="216"/>
      <c r="E299" s="216"/>
      <c r="F299" s="216"/>
      <c r="G299" s="216"/>
      <c r="H299" s="216"/>
      <c r="I299" s="216"/>
      <c r="J299" s="216"/>
    </row>
    <row r="300" spans="1:10" ht="15">
      <c r="A300" s="216"/>
      <c r="B300" s="216"/>
      <c r="C300" s="216"/>
      <c r="D300" s="216"/>
      <c r="E300" s="216"/>
      <c r="F300" s="216"/>
      <c r="G300" s="216"/>
      <c r="H300" s="216"/>
      <c r="I300" s="216"/>
      <c r="J300" s="216"/>
    </row>
    <row r="301" spans="1:10" ht="15">
      <c r="A301" s="216"/>
      <c r="B301" s="216"/>
      <c r="C301" s="216"/>
      <c r="D301" s="216"/>
      <c r="E301" s="216"/>
      <c r="F301" s="216"/>
      <c r="G301" s="216"/>
      <c r="H301" s="216"/>
      <c r="I301" s="216"/>
      <c r="J301" s="216"/>
    </row>
    <row r="302" spans="1:10" ht="15">
      <c r="A302" s="216"/>
      <c r="B302" s="216"/>
      <c r="C302" s="216"/>
      <c r="D302" s="216"/>
      <c r="E302" s="216"/>
      <c r="F302" s="216"/>
      <c r="G302" s="216"/>
      <c r="H302" s="216"/>
      <c r="I302" s="216"/>
      <c r="J302" s="216"/>
    </row>
    <row r="303" spans="1:10" ht="15">
      <c r="A303" s="216"/>
      <c r="B303" s="216"/>
      <c r="C303" s="216"/>
      <c r="D303" s="216"/>
      <c r="E303" s="216"/>
      <c r="F303" s="216"/>
      <c r="G303" s="216"/>
      <c r="H303" s="216"/>
      <c r="I303" s="216"/>
      <c r="J303" s="216"/>
    </row>
    <row r="304" spans="1:10" ht="15">
      <c r="A304" s="216"/>
      <c r="B304" s="216"/>
      <c r="C304" s="216"/>
      <c r="D304" s="216"/>
      <c r="E304" s="216"/>
      <c r="F304" s="216"/>
      <c r="G304" s="216"/>
      <c r="H304" s="216"/>
      <c r="I304" s="216"/>
      <c r="J304" s="216"/>
    </row>
    <row r="305" spans="1:10" ht="15">
      <c r="A305" s="216"/>
      <c r="B305" s="216"/>
      <c r="C305" s="216"/>
      <c r="D305" s="216"/>
      <c r="E305" s="216"/>
      <c r="F305" s="216"/>
      <c r="G305" s="216"/>
      <c r="H305" s="216"/>
      <c r="I305" s="216"/>
      <c r="J305" s="216"/>
    </row>
    <row r="308" spans="1:11" ht="26.25" customHeight="1">
      <c r="A308" s="211" t="s">
        <v>197</v>
      </c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</row>
  </sheetData>
  <sheetProtection/>
  <mergeCells count="213">
    <mergeCell ref="A287:A288"/>
    <mergeCell ref="B287:B288"/>
    <mergeCell ref="C287:C288"/>
    <mergeCell ref="D287:D288"/>
    <mergeCell ref="E287:E288"/>
    <mergeCell ref="A285:A286"/>
    <mergeCell ref="B285:B286"/>
    <mergeCell ref="C285:C286"/>
    <mergeCell ref="E285:E286"/>
    <mergeCell ref="D285:D286"/>
    <mergeCell ref="E277:E278"/>
    <mergeCell ref="G269:J292"/>
    <mergeCell ref="A273:A274"/>
    <mergeCell ref="B273:B274"/>
    <mergeCell ref="C273:C274"/>
    <mergeCell ref="D273:D274"/>
    <mergeCell ref="E273:E274"/>
    <mergeCell ref="B289:B290"/>
    <mergeCell ref="C289:C290"/>
    <mergeCell ref="D289:D290"/>
    <mergeCell ref="B275:B276"/>
    <mergeCell ref="C275:C276"/>
    <mergeCell ref="D275:D276"/>
    <mergeCell ref="B277:B278"/>
    <mergeCell ref="C277:C278"/>
    <mergeCell ref="D277:D278"/>
    <mergeCell ref="G28:H28"/>
    <mergeCell ref="I28:J28"/>
    <mergeCell ref="D29:E29"/>
    <mergeCell ref="D30:E30"/>
    <mergeCell ref="D31:E31"/>
    <mergeCell ref="A271:A272"/>
    <mergeCell ref="B271:B272"/>
    <mergeCell ref="C271:C272"/>
    <mergeCell ref="D271:D272"/>
    <mergeCell ref="E271:E272"/>
    <mergeCell ref="D26:E26"/>
    <mergeCell ref="D25:E25"/>
    <mergeCell ref="D32:E32"/>
    <mergeCell ref="D33:E33"/>
    <mergeCell ref="D34:E34"/>
    <mergeCell ref="A28:F28"/>
    <mergeCell ref="D19:E19"/>
    <mergeCell ref="D20:E20"/>
    <mergeCell ref="D21:E21"/>
    <mergeCell ref="D22:E22"/>
    <mergeCell ref="D23:E23"/>
    <mergeCell ref="D24:E24"/>
    <mergeCell ref="A15:F15"/>
    <mergeCell ref="G15:H15"/>
    <mergeCell ref="I15:J15"/>
    <mergeCell ref="D16:E16"/>
    <mergeCell ref="D17:E17"/>
    <mergeCell ref="D18:E18"/>
    <mergeCell ref="G265:H265"/>
    <mergeCell ref="D105:E105"/>
    <mergeCell ref="D108:E108"/>
    <mergeCell ref="D107:E107"/>
    <mergeCell ref="D118:E118"/>
    <mergeCell ref="D123:E123"/>
    <mergeCell ref="D124:E124"/>
    <mergeCell ref="G145:H145"/>
    <mergeCell ref="G237:H237"/>
    <mergeCell ref="G253:H253"/>
    <mergeCell ref="G262:H262"/>
    <mergeCell ref="G263:H263"/>
    <mergeCell ref="G264:H264"/>
    <mergeCell ref="G199:H199"/>
    <mergeCell ref="D115:E115"/>
    <mergeCell ref="G139:H139"/>
    <mergeCell ref="G140:H140"/>
    <mergeCell ref="G141:H141"/>
    <mergeCell ref="G142:H142"/>
    <mergeCell ref="G143:H143"/>
    <mergeCell ref="G138:H138"/>
    <mergeCell ref="D88:E88"/>
    <mergeCell ref="D109:E109"/>
    <mergeCell ref="D110:E110"/>
    <mergeCell ref="D114:E114"/>
    <mergeCell ref="D113:E113"/>
    <mergeCell ref="D112:E112"/>
    <mergeCell ref="D116:E116"/>
    <mergeCell ref="A103:F103"/>
    <mergeCell ref="D117:E117"/>
    <mergeCell ref="D66:E66"/>
    <mergeCell ref="D65:E65"/>
    <mergeCell ref="D70:E70"/>
    <mergeCell ref="D98:E98"/>
    <mergeCell ref="D99:E99"/>
    <mergeCell ref="D72:E72"/>
    <mergeCell ref="D75:E75"/>
    <mergeCell ref="D74:E74"/>
    <mergeCell ref="D87:E87"/>
    <mergeCell ref="D90:E90"/>
    <mergeCell ref="D55:E55"/>
    <mergeCell ref="D57:E57"/>
    <mergeCell ref="D58:E58"/>
    <mergeCell ref="D59:E59"/>
    <mergeCell ref="D63:E63"/>
    <mergeCell ref="D62:E62"/>
    <mergeCell ref="D61:E61"/>
    <mergeCell ref="D60:E60"/>
    <mergeCell ref="D40:E40"/>
    <mergeCell ref="D39:E39"/>
    <mergeCell ref="G52:H52"/>
    <mergeCell ref="D54:E54"/>
    <mergeCell ref="D53:E53"/>
    <mergeCell ref="A52:F52"/>
    <mergeCell ref="D43:E43"/>
    <mergeCell ref="D46:E46"/>
    <mergeCell ref="D47:E47"/>
    <mergeCell ref="D49:E49"/>
    <mergeCell ref="I36:J36"/>
    <mergeCell ref="I52:J52"/>
    <mergeCell ref="I81:J81"/>
    <mergeCell ref="I103:J103"/>
    <mergeCell ref="I135:J135"/>
    <mergeCell ref="G36:H36"/>
    <mergeCell ref="G81:H81"/>
    <mergeCell ref="G103:H103"/>
    <mergeCell ref="G135:H135"/>
    <mergeCell ref="I145:J145"/>
    <mergeCell ref="I199:J199"/>
    <mergeCell ref="D95:E95"/>
    <mergeCell ref="D96:E96"/>
    <mergeCell ref="D100:E100"/>
    <mergeCell ref="G136:H136"/>
    <mergeCell ref="G137:H137"/>
    <mergeCell ref="D133:E133"/>
    <mergeCell ref="D121:E121"/>
    <mergeCell ref="D122:E122"/>
    <mergeCell ref="D126:E126"/>
    <mergeCell ref="D130:E130"/>
    <mergeCell ref="D119:E119"/>
    <mergeCell ref="D132:E132"/>
    <mergeCell ref="D125:E125"/>
    <mergeCell ref="D127:E127"/>
    <mergeCell ref="D128:E128"/>
    <mergeCell ref="D92:E92"/>
    <mergeCell ref="D94:E94"/>
    <mergeCell ref="A81:F81"/>
    <mergeCell ref="D104:E104"/>
    <mergeCell ref="D106:E106"/>
    <mergeCell ref="D111:E111"/>
    <mergeCell ref="D86:E86"/>
    <mergeCell ref="D93:E93"/>
    <mergeCell ref="K83:K100"/>
    <mergeCell ref="A36:F36"/>
    <mergeCell ref="D37:E37"/>
    <mergeCell ref="D38:E38"/>
    <mergeCell ref="D41:E41"/>
    <mergeCell ref="D42:E42"/>
    <mergeCell ref="D44:E44"/>
    <mergeCell ref="D45:E45"/>
    <mergeCell ref="D67:E67"/>
    <mergeCell ref="D82:E82"/>
    <mergeCell ref="D48:E48"/>
    <mergeCell ref="D131:E131"/>
    <mergeCell ref="D129:E129"/>
    <mergeCell ref="D50:E50"/>
    <mergeCell ref="D79:E79"/>
    <mergeCell ref="D68:E68"/>
    <mergeCell ref="D69:E69"/>
    <mergeCell ref="D120:E120"/>
    <mergeCell ref="D83:E83"/>
    <mergeCell ref="D56:E56"/>
    <mergeCell ref="D142:E142"/>
    <mergeCell ref="D136:E136"/>
    <mergeCell ref="D73:E73"/>
    <mergeCell ref="D77:E77"/>
    <mergeCell ref="D76:E76"/>
    <mergeCell ref="D85:E85"/>
    <mergeCell ref="A135:F135"/>
    <mergeCell ref="D84:E84"/>
    <mergeCell ref="D89:E89"/>
    <mergeCell ref="D91:E91"/>
    <mergeCell ref="D64:E64"/>
    <mergeCell ref="D97:E97"/>
    <mergeCell ref="D137:E137"/>
    <mergeCell ref="D138:E138"/>
    <mergeCell ref="D78:E78"/>
    <mergeCell ref="D143:E143"/>
    <mergeCell ref="D71:E71"/>
    <mergeCell ref="D139:E139"/>
    <mergeCell ref="D140:E140"/>
    <mergeCell ref="D141:E141"/>
    <mergeCell ref="E281:E282"/>
    <mergeCell ref="A262:F262"/>
    <mergeCell ref="A237:F237"/>
    <mergeCell ref="A145:F145"/>
    <mergeCell ref="A253:F253"/>
    <mergeCell ref="A199:F199"/>
    <mergeCell ref="E275:E276"/>
    <mergeCell ref="A277:A278"/>
    <mergeCell ref="D281:D282"/>
    <mergeCell ref="A275:A276"/>
    <mergeCell ref="A283:A284"/>
    <mergeCell ref="B283:B284"/>
    <mergeCell ref="C283:C284"/>
    <mergeCell ref="D283:D284"/>
    <mergeCell ref="A281:A282"/>
    <mergeCell ref="B281:B282"/>
    <mergeCell ref="C281:C282"/>
    <mergeCell ref="E283:E284"/>
    <mergeCell ref="A289:A290"/>
    <mergeCell ref="A308:K308"/>
    <mergeCell ref="A291:A292"/>
    <mergeCell ref="B291:B292"/>
    <mergeCell ref="C291:C292"/>
    <mergeCell ref="E291:E292"/>
    <mergeCell ref="A294:J305"/>
    <mergeCell ref="D291:D292"/>
    <mergeCell ref="E289:E290"/>
  </mergeCells>
  <hyperlinks>
    <hyperlink ref="D4" r:id="rId1" display="www.steel-brothers.ru"/>
  </hyperlinks>
  <printOptions/>
  <pageMargins left="0.4724409448818898" right="0.15748031496062992" top="0.7480314960629921" bottom="0.7480314960629921" header="0.31496062992125984" footer="0.31496062992125984"/>
  <pageSetup horizontalDpi="600" verticalDpi="6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а11</dc:creator>
  <cp:keywords/>
  <dc:description/>
  <cp:lastModifiedBy>ROMAN</cp:lastModifiedBy>
  <cp:lastPrinted>2014-12-14T23:30:53Z</cp:lastPrinted>
  <dcterms:created xsi:type="dcterms:W3CDTF">2011-07-18T23:48:50Z</dcterms:created>
  <dcterms:modified xsi:type="dcterms:W3CDTF">2015-02-13T03:39:27Z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